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ler_m\Desktop\"/>
    </mc:Choice>
  </mc:AlternateContent>
  <bookViews>
    <workbookView xWindow="0" yWindow="0" windowWidth="28800" windowHeight="11910"/>
  </bookViews>
  <sheets>
    <sheet name="Page 1" sheetId="26" r:id="rId1"/>
    <sheet name="Page 2" sheetId="27" r:id="rId2"/>
    <sheet name="Page 3" sheetId="28" r:id="rId3"/>
    <sheet name="Page 4" sheetId="1" r:id="rId4"/>
    <sheet name="Page 5" sheetId="7" r:id="rId5"/>
    <sheet name="Tax Impact" sheetId="3" r:id="rId6"/>
  </sheets>
  <definedNames>
    <definedName name="_xlnm.Print_Area" localSheetId="5">'Tax Impact'!$A$1:$J$70</definedName>
  </definedNames>
  <calcPr calcId="17901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G16" i="1"/>
  <c r="F16" i="1"/>
  <c r="E16" i="1"/>
  <c r="A2" i="3" l="1"/>
  <c r="A1" i="3"/>
  <c r="I23" i="1" l="1"/>
  <c r="I27" i="1"/>
  <c r="E27" i="7" s="1"/>
  <c r="I31" i="1"/>
  <c r="E31" i="7" s="1"/>
  <c r="I32" i="1"/>
  <c r="I35" i="1"/>
  <c r="E35" i="7" s="1"/>
  <c r="I17" i="1"/>
  <c r="E17" i="7" s="1"/>
  <c r="I21" i="1"/>
  <c r="E21" i="7" s="1"/>
  <c r="I22" i="1"/>
  <c r="I26" i="1"/>
  <c r="E26" i="7" s="1"/>
  <c r="I29" i="1"/>
  <c r="E29" i="7" s="1"/>
  <c r="B67" i="3"/>
  <c r="D67" i="3" s="1"/>
  <c r="D66" i="3"/>
  <c r="B66" i="3"/>
  <c r="D65" i="3"/>
  <c r="B65" i="3"/>
  <c r="B64" i="3"/>
  <c r="D64" i="3" s="1"/>
  <c r="B59" i="3"/>
  <c r="D59" i="3" s="1"/>
  <c r="B58" i="3"/>
  <c r="D58" i="3" s="1"/>
  <c r="B57" i="3"/>
  <c r="D57" i="3" s="1"/>
  <c r="B56" i="3"/>
  <c r="D56" i="3" s="1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H7" i="3"/>
  <c r="H41" i="3" s="1"/>
  <c r="J48" i="1"/>
  <c r="G48" i="1"/>
  <c r="F48" i="1"/>
  <c r="K47" i="1"/>
  <c r="I47" i="1"/>
  <c r="I46" i="1"/>
  <c r="K46" i="1" s="1"/>
  <c r="I45" i="1"/>
  <c r="K45" i="1" s="1"/>
  <c r="I44" i="1"/>
  <c r="K44" i="1" s="1"/>
  <c r="I43" i="1"/>
  <c r="K43" i="1" s="1"/>
  <c r="I33" i="1"/>
  <c r="E33" i="7" s="1"/>
  <c r="I25" i="1"/>
  <c r="E25" i="7" s="1"/>
  <c r="H8" i="3" l="1"/>
  <c r="H16" i="3"/>
  <c r="H24" i="3"/>
  <c r="H32" i="3"/>
  <c r="H25" i="3"/>
  <c r="H33" i="3"/>
  <c r="H14" i="3"/>
  <c r="H22" i="3"/>
  <c r="H30" i="3"/>
  <c r="H23" i="3"/>
  <c r="I19" i="1"/>
  <c r="J19" i="1" s="1"/>
  <c r="F19" i="7" s="1"/>
  <c r="K22" i="1"/>
  <c r="G22" i="7" s="1"/>
  <c r="E22" i="7"/>
  <c r="J23" i="1"/>
  <c r="F23" i="7" s="1"/>
  <c r="E23" i="7"/>
  <c r="I28" i="1"/>
  <c r="L28" i="1" s="1"/>
  <c r="H28" i="7" s="1"/>
  <c r="I24" i="1"/>
  <c r="E24" i="7" s="1"/>
  <c r="I34" i="1"/>
  <c r="E34" i="7" s="1"/>
  <c r="K32" i="1"/>
  <c r="G32" i="7" s="1"/>
  <c r="E32" i="7"/>
  <c r="I36" i="1"/>
  <c r="J36" i="1" s="1"/>
  <c r="F36" i="7" s="1"/>
  <c r="I20" i="1"/>
  <c r="E20" i="7" s="1"/>
  <c r="I30" i="1"/>
  <c r="E30" i="7" s="1"/>
  <c r="K48" i="1"/>
  <c r="I48" i="1"/>
  <c r="N17" i="1"/>
  <c r="J17" i="1"/>
  <c r="K17" i="1"/>
  <c r="M17" i="1"/>
  <c r="I17" i="7" s="1"/>
  <c r="L17" i="1"/>
  <c r="N21" i="1"/>
  <c r="J21" i="7" s="1"/>
  <c r="J21" i="1"/>
  <c r="F21" i="7" s="1"/>
  <c r="M21" i="1"/>
  <c r="I21" i="7" s="1"/>
  <c r="K21" i="1"/>
  <c r="G21" i="7" s="1"/>
  <c r="L30" i="1"/>
  <c r="H30" i="7" s="1"/>
  <c r="N33" i="1"/>
  <c r="J33" i="7" s="1"/>
  <c r="J33" i="1"/>
  <c r="F33" i="7" s="1"/>
  <c r="M33" i="1"/>
  <c r="I33" i="7" s="1"/>
  <c r="L33" i="1"/>
  <c r="H33" i="7" s="1"/>
  <c r="K33" i="1"/>
  <c r="G33" i="7" s="1"/>
  <c r="L35" i="1"/>
  <c r="H35" i="7" s="1"/>
  <c r="K35" i="1"/>
  <c r="G35" i="7" s="1"/>
  <c r="N35" i="1"/>
  <c r="J35" i="7" s="1"/>
  <c r="J35" i="1"/>
  <c r="F35" i="7" s="1"/>
  <c r="M35" i="1"/>
  <c r="I35" i="7" s="1"/>
  <c r="L21" i="1"/>
  <c r="H21" i="7" s="1"/>
  <c r="I18" i="1"/>
  <c r="E18" i="7" s="1"/>
  <c r="M22" i="1"/>
  <c r="I22" i="7" s="1"/>
  <c r="L22" i="1"/>
  <c r="H22" i="7" s="1"/>
  <c r="N22" i="1"/>
  <c r="J22" i="7" s="1"/>
  <c r="J22" i="1"/>
  <c r="F22" i="7" s="1"/>
  <c r="L23" i="1"/>
  <c r="H23" i="7" s="1"/>
  <c r="K23" i="1"/>
  <c r="G23" i="7" s="1"/>
  <c r="M23" i="1"/>
  <c r="I23" i="7" s="1"/>
  <c r="N23" i="1"/>
  <c r="J23" i="7" s="1"/>
  <c r="N25" i="1"/>
  <c r="J25" i="7" s="1"/>
  <c r="J25" i="1"/>
  <c r="F25" i="7" s="1"/>
  <c r="M25" i="1"/>
  <c r="I25" i="7" s="1"/>
  <c r="L25" i="1"/>
  <c r="H25" i="7" s="1"/>
  <c r="K25" i="1"/>
  <c r="G25" i="7" s="1"/>
  <c r="L27" i="1"/>
  <c r="H27" i="7" s="1"/>
  <c r="K27" i="1"/>
  <c r="G27" i="7" s="1"/>
  <c r="N27" i="1"/>
  <c r="J27" i="7" s="1"/>
  <c r="J27" i="1"/>
  <c r="F27" i="7" s="1"/>
  <c r="M27" i="1"/>
  <c r="I27" i="7" s="1"/>
  <c r="G39" i="1"/>
  <c r="I16" i="1"/>
  <c r="E16" i="7" s="1"/>
  <c r="E39" i="1"/>
  <c r="M26" i="1"/>
  <c r="I26" i="7" s="1"/>
  <c r="L26" i="1"/>
  <c r="H26" i="7" s="1"/>
  <c r="K26" i="1"/>
  <c r="G26" i="7" s="1"/>
  <c r="N26" i="1"/>
  <c r="J26" i="7" s="1"/>
  <c r="J26" i="1"/>
  <c r="F26" i="7" s="1"/>
  <c r="N29" i="1"/>
  <c r="J29" i="7" s="1"/>
  <c r="J29" i="1"/>
  <c r="F29" i="7" s="1"/>
  <c r="M29" i="1"/>
  <c r="I29" i="7" s="1"/>
  <c r="L29" i="1"/>
  <c r="H29" i="7" s="1"/>
  <c r="K29" i="1"/>
  <c r="G29" i="7" s="1"/>
  <c r="L31" i="1"/>
  <c r="H31" i="7" s="1"/>
  <c r="K31" i="1"/>
  <c r="G31" i="7" s="1"/>
  <c r="N31" i="1"/>
  <c r="J31" i="7" s="1"/>
  <c r="J31" i="1"/>
  <c r="F31" i="7" s="1"/>
  <c r="M31" i="1"/>
  <c r="I31" i="7" s="1"/>
  <c r="L32" i="1"/>
  <c r="H32" i="7" s="1"/>
  <c r="M32" i="1"/>
  <c r="I32" i="7" s="1"/>
  <c r="H56" i="3"/>
  <c r="H52" i="3" s="1"/>
  <c r="J32" i="1"/>
  <c r="F32" i="7" s="1"/>
  <c r="N32" i="1"/>
  <c r="J32" i="7" s="1"/>
  <c r="H12" i="3"/>
  <c r="H13" i="3"/>
  <c r="H20" i="3"/>
  <c r="H21" i="3"/>
  <c r="H28" i="3"/>
  <c r="H29" i="3"/>
  <c r="H36" i="3"/>
  <c r="H37" i="3"/>
  <c r="H44" i="3"/>
  <c r="H47" i="3"/>
  <c r="H58" i="3"/>
  <c r="H15" i="3"/>
  <c r="H31" i="3"/>
  <c r="H38" i="3"/>
  <c r="H39" i="3"/>
  <c r="H45" i="3"/>
  <c r="H50" i="3"/>
  <c r="H57" i="3"/>
  <c r="H64" i="3"/>
  <c r="H61" i="3" s="1"/>
  <c r="H65" i="3"/>
  <c r="H9" i="3"/>
  <c r="H17" i="3"/>
  <c r="H40" i="3"/>
  <c r="H48" i="3"/>
  <c r="H59" i="3"/>
  <c r="H67" i="3"/>
  <c r="H10" i="3"/>
  <c r="H11" i="3"/>
  <c r="H18" i="3"/>
  <c r="H19" i="3"/>
  <c r="H26" i="3"/>
  <c r="H27" i="3"/>
  <c r="H34" i="3"/>
  <c r="H35" i="3"/>
  <c r="H42" i="3"/>
  <c r="H43" i="3"/>
  <c r="H46" i="3"/>
  <c r="H49" i="3"/>
  <c r="H66" i="3"/>
  <c r="L24" i="1" l="1"/>
  <c r="H24" i="7" s="1"/>
  <c r="M36" i="1"/>
  <c r="I36" i="7" s="1"/>
  <c r="N24" i="1"/>
  <c r="J24" i="7" s="1"/>
  <c r="N28" i="1"/>
  <c r="J28" i="7" s="1"/>
  <c r="M24" i="1"/>
  <c r="I24" i="7" s="1"/>
  <c r="K24" i="1"/>
  <c r="G24" i="7" s="1"/>
  <c r="N34" i="1"/>
  <c r="J34" i="7" s="1"/>
  <c r="J28" i="1"/>
  <c r="F28" i="7" s="1"/>
  <c r="M28" i="1"/>
  <c r="I28" i="7" s="1"/>
  <c r="M20" i="1"/>
  <c r="I20" i="7" s="1"/>
  <c r="J20" i="1"/>
  <c r="F20" i="7" s="1"/>
  <c r="K20" i="1"/>
  <c r="G20" i="7" s="1"/>
  <c r="N30" i="1"/>
  <c r="J30" i="7" s="1"/>
  <c r="K30" i="1"/>
  <c r="G30" i="7" s="1"/>
  <c r="N20" i="1"/>
  <c r="J20" i="7" s="1"/>
  <c r="E19" i="7"/>
  <c r="M19" i="1"/>
  <c r="I19" i="7" s="1"/>
  <c r="K34" i="1"/>
  <c r="G34" i="7" s="1"/>
  <c r="L20" i="1"/>
  <c r="H20" i="7" s="1"/>
  <c r="N19" i="1"/>
  <c r="J19" i="7" s="1"/>
  <c r="K19" i="1"/>
  <c r="G19" i="7" s="1"/>
  <c r="L19" i="1"/>
  <c r="H19" i="7" s="1"/>
  <c r="E5" i="3"/>
  <c r="E7" i="3" s="1"/>
  <c r="E45" i="3" s="1"/>
  <c r="F17" i="7"/>
  <c r="K36" i="1"/>
  <c r="G36" i="7" s="1"/>
  <c r="E36" i="7"/>
  <c r="C5" i="1"/>
  <c r="C5" i="7"/>
  <c r="G5" i="3"/>
  <c r="G7" i="3" s="1"/>
  <c r="G34" i="3" s="1"/>
  <c r="H17" i="7"/>
  <c r="I5" i="3"/>
  <c r="I7" i="3" s="1"/>
  <c r="I24" i="3" s="1"/>
  <c r="J17" i="7"/>
  <c r="L34" i="1"/>
  <c r="H34" i="7" s="1"/>
  <c r="N36" i="1"/>
  <c r="J36" i="7" s="1"/>
  <c r="L36" i="1"/>
  <c r="H36" i="7" s="1"/>
  <c r="J24" i="1"/>
  <c r="F24" i="7" s="1"/>
  <c r="J34" i="1"/>
  <c r="F34" i="7" s="1"/>
  <c r="M34" i="1"/>
  <c r="I34" i="7" s="1"/>
  <c r="J30" i="1"/>
  <c r="F30" i="7" s="1"/>
  <c r="M30" i="1"/>
  <c r="I30" i="7" s="1"/>
  <c r="F5" i="3"/>
  <c r="F7" i="3" s="1"/>
  <c r="F30" i="3" s="1"/>
  <c r="G17" i="7"/>
  <c r="K28" i="1"/>
  <c r="G28" i="7" s="1"/>
  <c r="E28" i="7"/>
  <c r="M18" i="1"/>
  <c r="I18" i="7" s="1"/>
  <c r="N18" i="1"/>
  <c r="J18" i="7" s="1"/>
  <c r="J18" i="1"/>
  <c r="F18" i="7" s="1"/>
  <c r="K18" i="1"/>
  <c r="G18" i="7" s="1"/>
  <c r="L18" i="1"/>
  <c r="H18" i="7" s="1"/>
  <c r="K16" i="1"/>
  <c r="G16" i="7" s="1"/>
  <c r="I39" i="1"/>
  <c r="J16" i="1"/>
  <c r="F16" i="7" s="1"/>
  <c r="N16" i="1"/>
  <c r="J16" i="7" s="1"/>
  <c r="L16" i="1"/>
  <c r="H16" i="7" s="1"/>
  <c r="M16" i="1"/>
  <c r="I16" i="7" s="1"/>
  <c r="I13" i="3" l="1"/>
  <c r="I66" i="3"/>
  <c r="I22" i="3"/>
  <c r="I16" i="3"/>
  <c r="E25" i="3"/>
  <c r="E47" i="3"/>
  <c r="I46" i="3"/>
  <c r="F39" i="3"/>
  <c r="I12" i="3"/>
  <c r="I49" i="3"/>
  <c r="E33" i="3"/>
  <c r="E57" i="3"/>
  <c r="I67" i="3"/>
  <c r="I28" i="3"/>
  <c r="I31" i="3"/>
  <c r="I39" i="3"/>
  <c r="I32" i="3"/>
  <c r="I57" i="3"/>
  <c r="E49" i="3"/>
  <c r="I48" i="3"/>
  <c r="I26" i="3"/>
  <c r="I64" i="3"/>
  <c r="I61" i="3" s="1"/>
  <c r="I25" i="3"/>
  <c r="I17" i="3"/>
  <c r="I27" i="3"/>
  <c r="I45" i="3"/>
  <c r="E17" i="3"/>
  <c r="E66" i="3"/>
  <c r="I21" i="3"/>
  <c r="I42" i="3"/>
  <c r="I14" i="3"/>
  <c r="I65" i="3"/>
  <c r="I8" i="3"/>
  <c r="I39" i="7"/>
  <c r="G19" i="3"/>
  <c r="G49" i="3"/>
  <c r="G22" i="3"/>
  <c r="I56" i="3"/>
  <c r="I52" i="3" s="1"/>
  <c r="I43" i="3"/>
  <c r="G40" i="3"/>
  <c r="F13" i="3"/>
  <c r="G29" i="3"/>
  <c r="F21" i="3"/>
  <c r="G50" i="3"/>
  <c r="G39" i="7"/>
  <c r="F25" i="3"/>
  <c r="F29" i="3"/>
  <c r="G39" i="3"/>
  <c r="G15" i="3"/>
  <c r="G66" i="3"/>
  <c r="E39" i="7"/>
  <c r="G8" i="3"/>
  <c r="G12" i="3"/>
  <c r="G37" i="3"/>
  <c r="G33" i="3"/>
  <c r="G23" i="3"/>
  <c r="G57" i="3"/>
  <c r="H39" i="7"/>
  <c r="F65" i="3"/>
  <c r="G27" i="3"/>
  <c r="J39" i="7"/>
  <c r="F23" i="3"/>
  <c r="F49" i="3"/>
  <c r="F26" i="3"/>
  <c r="F14" i="3"/>
  <c r="G14" i="3"/>
  <c r="G32" i="3"/>
  <c r="F32" i="3"/>
  <c r="F47" i="3"/>
  <c r="F28" i="3"/>
  <c r="F11" i="3"/>
  <c r="G41" i="3"/>
  <c r="G65" i="3"/>
  <c r="G17" i="3"/>
  <c r="I35" i="3"/>
  <c r="G31" i="3"/>
  <c r="G36" i="3"/>
  <c r="I59" i="3"/>
  <c r="G42" i="3"/>
  <c r="I44" i="3"/>
  <c r="F39" i="7"/>
  <c r="I41" i="3"/>
  <c r="I47" i="3"/>
  <c r="E9" i="3"/>
  <c r="E41" i="3"/>
  <c r="F16" i="3"/>
  <c r="F17" i="3"/>
  <c r="F36" i="3"/>
  <c r="I34" i="3"/>
  <c r="I37" i="3"/>
  <c r="I10" i="3"/>
  <c r="I58" i="3"/>
  <c r="G48" i="3"/>
  <c r="G26" i="3"/>
  <c r="I40" i="3"/>
  <c r="I19" i="3"/>
  <c r="G21" i="3"/>
  <c r="I9" i="3"/>
  <c r="I50" i="3"/>
  <c r="I38" i="3"/>
  <c r="I33" i="3"/>
  <c r="I23" i="3"/>
  <c r="F48" i="3"/>
  <c r="F56" i="3"/>
  <c r="F52" i="3" s="1"/>
  <c r="F19" i="3"/>
  <c r="F38" i="3"/>
  <c r="F34" i="3"/>
  <c r="F10" i="3"/>
  <c r="F64" i="3"/>
  <c r="F61" i="3" s="1"/>
  <c r="F67" i="3"/>
  <c r="F42" i="3"/>
  <c r="F12" i="3"/>
  <c r="F27" i="3"/>
  <c r="F35" i="3"/>
  <c r="F22" i="3"/>
  <c r="F57" i="3"/>
  <c r="G11" i="3"/>
  <c r="G58" i="3"/>
  <c r="G59" i="3"/>
  <c r="G30" i="3"/>
  <c r="G16" i="3"/>
  <c r="F8" i="3"/>
  <c r="F24" i="3"/>
  <c r="F40" i="3"/>
  <c r="F33" i="3"/>
  <c r="F45" i="3"/>
  <c r="F46" i="3"/>
  <c r="F43" i="3"/>
  <c r="F66" i="3"/>
  <c r="F18" i="3"/>
  <c r="F37" i="3"/>
  <c r="G43" i="3"/>
  <c r="G45" i="3"/>
  <c r="G35" i="3"/>
  <c r="G46" i="3"/>
  <c r="G20" i="3"/>
  <c r="G10" i="3"/>
  <c r="G64" i="3"/>
  <c r="G61" i="3" s="1"/>
  <c r="G25" i="3"/>
  <c r="G47" i="3"/>
  <c r="G38" i="3"/>
  <c r="G24" i="3"/>
  <c r="F15" i="3"/>
  <c r="F31" i="3"/>
  <c r="F9" i="3"/>
  <c r="F41" i="3"/>
  <c r="F20" i="3"/>
  <c r="F59" i="3"/>
  <c r="F44" i="3"/>
  <c r="F58" i="3"/>
  <c r="F50" i="3"/>
  <c r="G9" i="3"/>
  <c r="G56" i="3"/>
  <c r="G52" i="3" s="1"/>
  <c r="G18" i="3"/>
  <c r="G67" i="3"/>
  <c r="G28" i="3"/>
  <c r="G44" i="3"/>
  <c r="G13" i="3"/>
  <c r="I18" i="3"/>
  <c r="I30" i="3"/>
  <c r="I11" i="3"/>
  <c r="I15" i="3"/>
  <c r="I20" i="3"/>
  <c r="I29" i="3"/>
  <c r="I36" i="3"/>
  <c r="E26" i="3"/>
  <c r="E12" i="3"/>
  <c r="E20" i="3"/>
  <c r="E36" i="3"/>
  <c r="E43" i="3"/>
  <c r="E13" i="3"/>
  <c r="E29" i="3"/>
  <c r="E37" i="3"/>
  <c r="E59" i="3"/>
  <c r="E8" i="3"/>
  <c r="E16" i="3"/>
  <c r="E23" i="3"/>
  <c r="E31" i="3"/>
  <c r="E56" i="3"/>
  <c r="E52" i="3" s="1"/>
  <c r="E10" i="3"/>
  <c r="E18" i="3"/>
  <c r="E48" i="3"/>
  <c r="E65" i="3"/>
  <c r="E27" i="3"/>
  <c r="E44" i="3"/>
  <c r="E14" i="3"/>
  <c r="E21" i="3"/>
  <c r="E38" i="3"/>
  <c r="E24" i="3"/>
  <c r="E32" i="3"/>
  <c r="E39" i="3"/>
  <c r="E42" i="3"/>
  <c r="E58" i="3"/>
  <c r="E19" i="3"/>
  <c r="E28" i="3"/>
  <c r="E35" i="3"/>
  <c r="E22" i="3"/>
  <c r="E30" i="3"/>
  <c r="E67" i="3"/>
  <c r="E40" i="3"/>
  <c r="E34" i="3"/>
  <c r="E11" i="3"/>
  <c r="E46" i="3"/>
  <c r="E64" i="3"/>
  <c r="E61" i="3" s="1"/>
  <c r="E15" i="3"/>
  <c r="E50" i="3"/>
  <c r="L46" i="1"/>
  <c r="M46" i="1" s="1"/>
  <c r="M39" i="1"/>
  <c r="J39" i="1"/>
  <c r="L43" i="1"/>
  <c r="L45" i="1"/>
  <c r="M45" i="1" s="1"/>
  <c r="L39" i="1"/>
  <c r="K39" i="1"/>
  <c r="L44" i="1"/>
  <c r="M44" i="1" s="1"/>
  <c r="N39" i="1"/>
  <c r="L47" i="1"/>
  <c r="M47" i="1" s="1"/>
  <c r="L48" i="1" l="1"/>
  <c r="M43" i="1"/>
</calcChain>
</file>

<file path=xl/sharedStrings.xml><?xml version="1.0" encoding="utf-8"?>
<sst xmlns="http://schemas.openxmlformats.org/spreadsheetml/2006/main" count="244" uniqueCount="133">
  <si>
    <t xml:space="preserve"> </t>
  </si>
  <si>
    <t/>
  </si>
  <si>
    <t xml:space="preserve">Debt Service Schedule </t>
  </si>
  <si>
    <t>Date</t>
  </si>
  <si>
    <t>Principal</t>
  </si>
  <si>
    <t>Coupon</t>
  </si>
  <si>
    <t>Interest</t>
  </si>
  <si>
    <t>Total P+I</t>
  </si>
  <si>
    <t>Blue Earth (2860)</t>
  </si>
  <si>
    <t>Fairmont (2752)</t>
  </si>
  <si>
    <t>Granada Huntley-East Chain 
(2536)</t>
  </si>
  <si>
    <t>Martin County West
(2448)</t>
  </si>
  <si>
    <t>United South Central 
(2134)</t>
  </si>
  <si>
    <t>Bill %</t>
  </si>
  <si>
    <t>Adj PU</t>
  </si>
  <si>
    <t>Lease Levy
Auth ($212/APU)</t>
  </si>
  <si>
    <t>Existing Leases</t>
  </si>
  <si>
    <t>Available</t>
  </si>
  <si>
    <t>Max D/S</t>
  </si>
  <si>
    <t>Surplus/
(Deficit)</t>
  </si>
  <si>
    <t>Blue Earth Area (2860)</t>
  </si>
  <si>
    <t>Granada Huntley East Chain (2536)</t>
  </si>
  <si>
    <t>Martin County West (2448)</t>
  </si>
  <si>
    <t>United South Central (2134)</t>
  </si>
  <si>
    <t>Total</t>
  </si>
  <si>
    <t xml:space="preserve">  </t>
  </si>
  <si>
    <t>Estimated</t>
  </si>
  <si>
    <t>18 Pay 19 Levy</t>
  </si>
  <si>
    <t>Property</t>
  </si>
  <si>
    <t xml:space="preserve">Market  </t>
  </si>
  <si>
    <t>NTC</t>
  </si>
  <si>
    <t>Net Tax</t>
  </si>
  <si>
    <t>Type</t>
  </si>
  <si>
    <t>Value (a)</t>
  </si>
  <si>
    <t>Est. Tax Rate (b):</t>
  </si>
  <si>
    <t>Capacity</t>
  </si>
  <si>
    <t xml:space="preserve">Residential </t>
  </si>
  <si>
    <t>Homestead</t>
  </si>
  <si>
    <t>Commercial/</t>
  </si>
  <si>
    <t>Industrial</t>
  </si>
  <si>
    <t>Apartments</t>
  </si>
  <si>
    <t>(4 or More</t>
  </si>
  <si>
    <t>Units)</t>
  </si>
  <si>
    <t>Seasonal/</t>
  </si>
  <si>
    <t>Recreational</t>
  </si>
  <si>
    <t>(Residential)</t>
  </si>
  <si>
    <t>Agricultural Homestead</t>
  </si>
  <si>
    <t>Value per Acre</t>
  </si>
  <si>
    <t>Per Acre</t>
  </si>
  <si>
    <t>(Excludes dwelling, up to $1.94M in total EMV)</t>
  </si>
  <si>
    <t>Acres</t>
  </si>
  <si>
    <t>EMV (c)</t>
  </si>
  <si>
    <t>Agricultural, Non-Homestead</t>
  </si>
  <si>
    <t>(a) Estimated market value is the assessed value, the basis for how each property's taxable market value is calculated.</t>
  </si>
  <si>
    <t>(b) The tax rate increase is derived by dividing the required amount levied for debt service by total net tax capacity for all properties in the district.</t>
  </si>
  <si>
    <t>Total Uses..............................................................................................................................................................................................</t>
  </si>
  <si>
    <t>Rounding Amount.........................................................................................................................................................................................</t>
  </si>
  <si>
    <t>Costs of Issuance.......................................................................................................................................................................................</t>
  </si>
  <si>
    <t>Total Underwriter's Discount  (0.750%)..................................................................................................................................................................</t>
  </si>
  <si>
    <t>Deposit to Project Construction Fund....................................................................................................................................................................</t>
  </si>
  <si>
    <t xml:space="preserve">Uses Of Funds </t>
  </si>
  <si>
    <t>Total Sources...........................................................................................................................................................................................</t>
  </si>
  <si>
    <t>Par Amount of Bonds.....................................................................................................................................................................................</t>
  </si>
  <si>
    <t xml:space="preserve">Sources Of Funds </t>
  </si>
  <si>
    <t xml:space="preserve">Sources &amp; Uses </t>
  </si>
  <si>
    <t>True Interest Cost (TIC)................................................................................................................................................................................</t>
  </si>
  <si>
    <t>Net Interest Cost (NIC).................................................................................................................................................................................</t>
  </si>
  <si>
    <t>Average Coupon..........................................................................................................................................................................................</t>
  </si>
  <si>
    <t>Average Life............................................................................................................................................................................................</t>
  </si>
  <si>
    <t>Bond Year Dollars.......................................................................................................................................................................................</t>
  </si>
  <si>
    <t>Total Purchase Price....................................................................................................................................................................................</t>
  </si>
  <si>
    <t>Gross Production........................................................................................................................................................................................</t>
  </si>
  <si>
    <t>Reoffering Premium or (Discount)........................................................................................................................................................................</t>
  </si>
  <si>
    <t xml:space="preserve">Bid Information </t>
  </si>
  <si>
    <t>Serial Coupon</t>
  </si>
  <si>
    <t>Dollar Price</t>
  </si>
  <si>
    <t>Call Price</t>
  </si>
  <si>
    <t>Call Date</t>
  </si>
  <si>
    <t>YTM</t>
  </si>
  <si>
    <t>Price</t>
  </si>
  <si>
    <t>Maturity Value</t>
  </si>
  <si>
    <t>Yield</t>
  </si>
  <si>
    <t>Type of Bond</t>
  </si>
  <si>
    <t>Maturity</t>
  </si>
  <si>
    <t xml:space="preserve">Pricing Summary </t>
  </si>
  <si>
    <t>Weighted Average Maturity...............................................................................................................................................................................</t>
  </si>
  <si>
    <t>Net Interest Cost.......................................................................................................................................................................................</t>
  </si>
  <si>
    <t xml:space="preserve">IRS Form 8038 </t>
  </si>
  <si>
    <t>All Inclusive Cost (AIC)................................................................................................................................................................................</t>
  </si>
  <si>
    <t>Bond Yield for Arbitrage Purposes.......................................................................................................................................................................</t>
  </si>
  <si>
    <t xml:space="preserve">Yield Statistics </t>
  </si>
  <si>
    <t xml:space="preserve">Southern Plains Education Cooperative No. 915, Fairmont, Minnesota </t>
  </si>
  <si>
    <t>Certificates of Participation, Series 2018A</t>
  </si>
  <si>
    <t>2017 Pay 2018</t>
  </si>
  <si>
    <t>2018 Pay 2019</t>
  </si>
  <si>
    <t>2019 Pay 2020</t>
  </si>
  <si>
    <t>2020 Pay 2021</t>
  </si>
  <si>
    <t>2021 Pay 2022</t>
  </si>
  <si>
    <t>2022 Pay 2023</t>
  </si>
  <si>
    <t>2023 Pay 2024</t>
  </si>
  <si>
    <t>2024 Pay 2025</t>
  </si>
  <si>
    <t>2025 Pay 2026</t>
  </si>
  <si>
    <t>2026 Pay 2027</t>
  </si>
  <si>
    <t>2027 Pay 2028</t>
  </si>
  <si>
    <t>2028 Pay 2029</t>
  </si>
  <si>
    <t>2029 Pay 2030</t>
  </si>
  <si>
    <t>2030 Pay 2031</t>
  </si>
  <si>
    <t>2031 Pay 2032</t>
  </si>
  <si>
    <t>2032 Pay 2033</t>
  </si>
  <si>
    <t>2033 Pay 2034</t>
  </si>
  <si>
    <t>2034 Pay 2035</t>
  </si>
  <si>
    <t>2035 Pay 2036</t>
  </si>
  <si>
    <t>2036 Pay 2037</t>
  </si>
  <si>
    <t>2037 Pay 2038</t>
  </si>
  <si>
    <t>Debt Service - Allocation by Member District</t>
  </si>
  <si>
    <t>Blue Earth
(2860)</t>
  </si>
  <si>
    <t>Fairmont
(2752)</t>
  </si>
  <si>
    <t xml:space="preserve">Certificates of Participation, Series 2018A </t>
  </si>
  <si>
    <t>2018 COPs (POS)  |  SINGLE PURPOSE  |  7/20/2018  |  11:43 AM</t>
  </si>
  <si>
    <t>Term 1 Coupon</t>
  </si>
  <si>
    <t>Term 4 Coupon</t>
  </si>
  <si>
    <t>Term 3 Coupon</t>
  </si>
  <si>
    <t>Term 2 Coupon</t>
  </si>
  <si>
    <t>Original Issue Discount (OID)...........................................................................................................................................................................</t>
  </si>
  <si>
    <t xml:space="preserve"> Dated 08/30/2018 |  Delivered 08/30/2018</t>
  </si>
  <si>
    <t xml:space="preserve">$10,785,000 </t>
  </si>
  <si>
    <t>Bid (98.949%)...........................................................................................................................................................................................</t>
  </si>
  <si>
    <t>Term 8 Coupon</t>
  </si>
  <si>
    <t>Term 7 Coupon</t>
  </si>
  <si>
    <t>Term 6 Coupon</t>
  </si>
  <si>
    <t>Term 5 Coupon</t>
  </si>
  <si>
    <t>Post Sale</t>
  </si>
  <si>
    <t>2018 COPs PS  |  SINGLE PURPOSE  |  7/30/2018  |  1:37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</si>
</sst>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#,###,###,##0;\(###,###,###,##0\);&quot;-&quot;;\ "/>
    <numFmt numFmtId="165" formatCode="mm/dd/yyyy"/>
    <numFmt numFmtId="166" formatCode="###,###,###,##0.00;\(###,###,###,##0.00\);&quot;-&quot;;\ "/>
    <numFmt numFmtId="167" formatCode="####0.000&quot;%&quot;;\-####0.000&quot;%&quot;;&quot;-&quot;;\ \ \ \ \ \ \ \ \ \ \ \ \ \ "/>
    <numFmt numFmtId="168" formatCode="#0&quot;/&quot;00&quot;/&quot;0000;;&quot;Total&quot;;\ \ \ \ \ \ \ \ \ \ \ \ \ \ \ \ \ \ \ \ \ "/>
    <numFmt numFmtId="169" formatCode="&quot;$&quot;###,###,###,##0.00;\(###,###,###,##0.00\);&quot;-&quot;;\ "/>
    <numFmt numFmtId="170" formatCode="&quot;-&quot;"/>
    <numFmt numFmtId="171" formatCode="0.000%"/>
    <numFmt numFmtId="172" formatCode="_(&quot;$&quot;* #,##0_);_(&quot;$&quot;* \(#,##0\);_(&quot;$&quot;* &quot;-&quot;??_);_(@_)"/>
    <numFmt numFmtId="173" formatCode="_(* #,##0_);_(* \(#,##0\);_(* &quot;-&quot;??_);_(@_)"/>
    <numFmt numFmtId="174" formatCode="&quot;$&quot;###,###,###,##0.00;&quot;$(&quot;###,###,###,##0.00&quot;)&quot;;&quot;-&quot;;\ \ \ \ \ \ \ \ "/>
    <numFmt numFmtId="175" formatCode="&quot; &quot;\ \ \ \ \ \ \ \ \ \ \ \ \ \ \ \ \ \ \ \ \ \ \ \ \ \ \ \ \ \ \ \ \ \ \ \ \ \ \ \ \ \ \ \ \ \ \ \ \ \ \ \ \ \ \ \ \ "/>
    <numFmt numFmtId="176" formatCode="###,###,###,##0.00;&quot;(&quot;###,###,###,##0.00&quot;)&quot;;&quot;-&quot;;\ \ \ \ \ \ \ \ \ \ \ \ "/>
    <numFmt numFmtId="177" formatCode="#########0.0000000&quot;%&quot;;\-#########0.0000000&quot;%&quot;;&quot;-&quot;;\ \ \ \ \ \ \ \ \ \ \ "/>
    <numFmt numFmtId="178" formatCode="#,###,###,###,##0.000&quot; Years&quot;;;&quot;-&quot;;\ \ \ \ \ \ \ \ \ \ \ \ \ \ \ \ \ \ \ \ \ \ \ \ \ "/>
    <numFmt numFmtId="179" formatCode="######0.000&quot;%&quot;;\-######0.000&quot;%&quot;;&quot;-&quot;;\ \ \ \ \ \ \ \ \ \ "/>
    <numFmt numFmtId="180" formatCode="&quot;c&quot;;&quot; &quot;;&quot; &quot;;\ \ \ \ \ \ \ \ \ \ \ \ \ \ \ \ \ \ \ \ \ \ \ \ \ \ \ \ \ \ \ \ \ "/>
    <numFmt numFmtId="181" formatCode="00&quot;/&quot;00&quot;/&quot;0000;;&quot;-&quot;;\ \ \ \ \ \ \ \ \ \ \ \ \ \ \ \ \ \ \ \ \ \ \ \ \ "/>
    <numFmt numFmtId="182" formatCode=";;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6"/>
      <name val="Footlight MT Light"/>
      <family val="1"/>
    </font>
    <font>
      <sz val="14"/>
      <name val="Arial Narrow"/>
      <family val="2"/>
    </font>
    <font>
      <sz val="10"/>
      <name val="Arial Narrow"/>
      <family val="2"/>
    </font>
    <font>
      <b/>
      <sz val="8"/>
      <name val="Microsoft Sans Serif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1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8" fontId="2" fillId="0" borderId="0" applyFont="0" applyFill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168" fontId="3" fillId="0" borderId="7" xfId="0" applyNumberFormat="1" applyFont="1" applyFill="1" applyBorder="1" applyAlignment="1">
      <alignment horizontal="right" vertical="center"/>
    </xf>
    <xf numFmtId="168" fontId="3" fillId="0" borderId="8" xfId="0" applyNumberFormat="1" applyFont="1" applyFill="1" applyBorder="1" applyAlignment="1">
      <alignment horizontal="right" vertical="center"/>
    </xf>
    <xf numFmtId="169" fontId="3" fillId="0" borderId="8" xfId="0" applyNumberFormat="1" applyFont="1" applyFill="1" applyBorder="1" applyAlignment="1">
      <alignment horizontal="right" vertical="center"/>
    </xf>
    <xf numFmtId="170" fontId="3" fillId="0" borderId="8" xfId="0" applyNumberFormat="1" applyFont="1" applyFill="1" applyBorder="1" applyAlignment="1">
      <alignment horizontal="right" vertical="center"/>
    </xf>
    <xf numFmtId="169" fontId="3" fillId="0" borderId="9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right" wrapText="1"/>
    </xf>
    <xf numFmtId="10" fontId="3" fillId="0" borderId="0" xfId="0" applyNumberFormat="1" applyFont="1" applyFill="1" applyBorder="1" applyAlignment="1">
      <alignment horizontal="right"/>
    </xf>
    <xf numFmtId="4" fontId="3" fillId="0" borderId="0" xfId="1" applyNumberFormat="1" applyFont="1" applyFill="1"/>
    <xf numFmtId="40" fontId="3" fillId="0" borderId="0" xfId="1" applyNumberFormat="1" applyFont="1" applyFill="1"/>
    <xf numFmtId="49" fontId="10" fillId="0" borderId="0" xfId="0" applyNumberFormat="1" applyFont="1" applyFill="1" applyBorder="1" applyAlignment="1">
      <alignment horizontal="left" vertical="top"/>
    </xf>
    <xf numFmtId="49" fontId="11" fillId="0" borderId="2" xfId="0" applyNumberFormat="1" applyFont="1" applyFill="1" applyBorder="1" applyAlignment="1">
      <alignment horizontal="left"/>
    </xf>
    <xf numFmtId="0" fontId="2" fillId="0" borderId="0" xfId="2"/>
    <xf numFmtId="0" fontId="12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7" fillId="0" borderId="0" xfId="3" applyFont="1" applyAlignment="1" applyProtection="1">
      <alignment horizontal="centerContinuous"/>
      <protection locked="0"/>
    </xf>
    <xf numFmtId="0" fontId="6" fillId="0" borderId="0" xfId="3" applyFont="1" applyAlignment="1">
      <alignment horizontal="centerContinuous"/>
    </xf>
    <xf numFmtId="0" fontId="14" fillId="0" borderId="0" xfId="3" applyFont="1" applyAlignment="1">
      <alignment horizontal="centerContinuous"/>
    </xf>
    <xf numFmtId="0" fontId="1" fillId="0" borderId="0" xfId="3"/>
    <xf numFmtId="0" fontId="6" fillId="0" borderId="0" xfId="3" applyFont="1" applyBorder="1"/>
    <xf numFmtId="0" fontId="15" fillId="0" borderId="0" xfId="3" quotePrefix="1" applyFont="1" applyBorder="1" applyAlignment="1" applyProtection="1">
      <alignment horizontal="centerContinuous"/>
      <protection locked="0"/>
    </xf>
    <xf numFmtId="6" fontId="7" fillId="0" borderId="0" xfId="3" quotePrefix="1" applyNumberFormat="1" applyFont="1" applyBorder="1" applyAlignment="1">
      <alignment horizontal="center" wrapText="1"/>
    </xf>
    <xf numFmtId="0" fontId="1" fillId="0" borderId="0" xfId="3" applyBorder="1"/>
    <xf numFmtId="0" fontId="7" fillId="0" borderId="0" xfId="3" applyFont="1" applyBorder="1" applyAlignment="1" applyProtection="1">
      <alignment horizontal="center" wrapText="1"/>
    </xf>
    <xf numFmtId="5" fontId="7" fillId="0" borderId="0" xfId="3" applyNumberFormat="1" applyFont="1" applyAlignment="1" applyProtection="1">
      <alignment horizontal="right"/>
    </xf>
    <xf numFmtId="6" fontId="7" fillId="0" borderId="10" xfId="3" applyNumberFormat="1" applyFont="1" applyBorder="1" applyAlignment="1">
      <alignment horizontal="center" wrapText="1"/>
    </xf>
    <xf numFmtId="0" fontId="7" fillId="0" borderId="0" xfId="3" applyFont="1"/>
    <xf numFmtId="0" fontId="7" fillId="0" borderId="0" xfId="3" applyFont="1" applyBorder="1" applyAlignment="1" applyProtection="1">
      <alignment horizontal="center"/>
    </xf>
    <xf numFmtId="5" fontId="7" fillId="0" borderId="0" xfId="3" applyNumberFormat="1" applyFont="1" applyBorder="1" applyAlignment="1" applyProtection="1">
      <alignment horizontal="right"/>
    </xf>
    <xf numFmtId="0" fontId="16" fillId="0" borderId="0" xfId="3" applyFont="1" applyAlignment="1">
      <alignment horizontal="center" wrapText="1"/>
    </xf>
    <xf numFmtId="5" fontId="7" fillId="0" borderId="11" xfId="3" applyNumberFormat="1" applyFont="1" applyBorder="1" applyAlignment="1" applyProtection="1">
      <alignment horizontal="center"/>
      <protection locked="0"/>
    </xf>
    <xf numFmtId="0" fontId="7" fillId="0" borderId="0" xfId="3" applyFont="1" applyAlignment="1">
      <alignment horizontal="left"/>
    </xf>
    <xf numFmtId="0" fontId="7" fillId="0" borderId="12" xfId="3" applyFont="1" applyBorder="1" applyAlignment="1" applyProtection="1">
      <alignment horizontal="center"/>
    </xf>
    <xf numFmtId="0" fontId="7" fillId="0" borderId="0" xfId="3" applyFont="1" applyBorder="1" applyAlignment="1" applyProtection="1">
      <alignment horizontal="right"/>
    </xf>
    <xf numFmtId="0" fontId="16" fillId="0" borderId="13" xfId="3" applyFont="1" applyBorder="1" applyAlignment="1">
      <alignment horizontal="center" wrapText="1"/>
    </xf>
    <xf numFmtId="171" fontId="7" fillId="0" borderId="14" xfId="3" applyNumberFormat="1" applyFont="1" applyBorder="1" applyAlignment="1" applyProtection="1">
      <alignment horizontal="center"/>
      <protection locked="0"/>
    </xf>
    <xf numFmtId="0" fontId="7" fillId="0" borderId="15" xfId="3" applyFont="1" applyBorder="1" applyAlignment="1">
      <alignment horizontal="left"/>
    </xf>
    <xf numFmtId="6" fontId="6" fillId="0" borderId="16" xfId="3" applyNumberFormat="1" applyFont="1" applyBorder="1" applyProtection="1">
      <protection locked="0"/>
    </xf>
    <xf numFmtId="0" fontId="1" fillId="0" borderId="16" xfId="3" applyBorder="1"/>
    <xf numFmtId="40" fontId="17" fillId="0" borderId="17" xfId="4" applyNumberFormat="1" applyFont="1" applyFill="1" applyBorder="1" applyAlignment="1" applyProtection="1">
      <alignment horizontal="right"/>
      <protection locked="0"/>
    </xf>
    <xf numFmtId="6" fontId="6" fillId="0" borderId="11" xfId="4" applyNumberFormat="1" applyFont="1" applyBorder="1" applyProtection="1"/>
    <xf numFmtId="0" fontId="7" fillId="0" borderId="3" xfId="3" applyFont="1" applyBorder="1" applyAlignment="1">
      <alignment horizontal="left"/>
    </xf>
    <xf numFmtId="38" fontId="6" fillId="0" borderId="0" xfId="3" applyNumberFormat="1" applyFont="1" applyBorder="1" applyProtection="1">
      <protection locked="0"/>
    </xf>
    <xf numFmtId="40" fontId="17" fillId="0" borderId="0" xfId="4" applyNumberFormat="1" applyFont="1" applyFill="1" applyBorder="1" applyAlignment="1" applyProtection="1">
      <alignment horizontal="right"/>
      <protection locked="0"/>
    </xf>
    <xf numFmtId="38" fontId="6" fillId="0" borderId="11" xfId="4" applyNumberFormat="1" applyFont="1" applyBorder="1" applyProtection="1">
      <protection locked="0"/>
    </xf>
    <xf numFmtId="0" fontId="6" fillId="0" borderId="3" xfId="3" applyFont="1" applyBorder="1" applyAlignment="1">
      <alignment horizontal="left"/>
    </xf>
    <xf numFmtId="6" fontId="6" fillId="0" borderId="18" xfId="4" applyNumberFormat="1" applyFont="1" applyBorder="1" applyProtection="1"/>
    <xf numFmtId="37" fontId="6" fillId="0" borderId="0" xfId="3" applyNumberFormat="1" applyFont="1" applyBorder="1" applyProtection="1">
      <protection locked="0"/>
    </xf>
    <xf numFmtId="40" fontId="17" fillId="0" borderId="4" xfId="4" applyNumberFormat="1" applyFont="1" applyFill="1" applyBorder="1" applyAlignment="1" applyProtection="1">
      <alignment horizontal="right"/>
      <protection locked="0"/>
    </xf>
    <xf numFmtId="38" fontId="6" fillId="0" borderId="11" xfId="4" applyNumberFormat="1" applyFont="1" applyBorder="1" applyProtection="1"/>
    <xf numFmtId="172" fontId="6" fillId="0" borderId="16" xfId="4" applyNumberFormat="1" applyFont="1" applyBorder="1" applyProtection="1">
      <protection locked="0"/>
    </xf>
    <xf numFmtId="0" fontId="7" fillId="0" borderId="3" xfId="3" applyFont="1" applyBorder="1" applyAlignment="1">
      <alignment horizontal="left" vertical="top"/>
    </xf>
    <xf numFmtId="0" fontId="7" fillId="0" borderId="3" xfId="3" applyFont="1" applyBorder="1" applyAlignment="1">
      <alignment horizontal="left" vertical="top" wrapText="1"/>
    </xf>
    <xf numFmtId="0" fontId="7" fillId="0" borderId="15" xfId="3" applyFont="1" applyBorder="1" applyAlignment="1"/>
    <xf numFmtId="4" fontId="17" fillId="0" borderId="16" xfId="4" applyNumberFormat="1" applyFont="1" applyBorder="1" applyAlignment="1" applyProtection="1">
      <alignment horizontal="right"/>
      <protection locked="0"/>
    </xf>
    <xf numFmtId="0" fontId="7" fillId="0" borderId="3" xfId="3" applyFont="1" applyBorder="1" applyAlignment="1"/>
    <xf numFmtId="4" fontId="17" fillId="0" borderId="0" xfId="4" applyNumberFormat="1" applyFont="1" applyBorder="1" applyProtection="1">
      <protection locked="0"/>
    </xf>
    <xf numFmtId="0" fontId="6" fillId="0" borderId="3" xfId="3" applyFont="1" applyBorder="1"/>
    <xf numFmtId="0" fontId="6" fillId="0" borderId="19" xfId="3" applyFont="1" applyBorder="1"/>
    <xf numFmtId="37" fontId="6" fillId="0" borderId="12" xfId="3" applyNumberFormat="1" applyFont="1" applyBorder="1" applyProtection="1">
      <protection locked="0"/>
    </xf>
    <xf numFmtId="0" fontId="1" fillId="0" borderId="12" xfId="3" applyBorder="1"/>
    <xf numFmtId="4" fontId="17" fillId="0" borderId="12" xfId="3" applyNumberFormat="1" applyFont="1" applyBorder="1" applyProtection="1"/>
    <xf numFmtId="38" fontId="6" fillId="0" borderId="14" xfId="4" applyNumberFormat="1" applyFont="1" applyBorder="1" applyProtection="1"/>
    <xf numFmtId="0" fontId="7" fillId="0" borderId="16" xfId="3" applyFont="1" applyBorder="1" applyAlignment="1">
      <alignment horizontal="left"/>
    </xf>
    <xf numFmtId="37" fontId="6" fillId="0" borderId="16" xfId="3" applyNumberFormat="1" applyFont="1" applyBorder="1" applyAlignment="1" applyProtection="1">
      <alignment horizontal="centerContinuous"/>
      <protection locked="0"/>
    </xf>
    <xf numFmtId="0" fontId="17" fillId="0" borderId="16" xfId="3" applyFont="1" applyBorder="1" applyAlignment="1" applyProtection="1">
      <alignment horizontal="centerContinuous"/>
      <protection locked="0"/>
    </xf>
    <xf numFmtId="172" fontId="6" fillId="0" borderId="18" xfId="5" applyNumberFormat="1" applyFont="1" applyBorder="1" applyAlignment="1" applyProtection="1">
      <alignment horizontal="centerContinuous"/>
    </xf>
    <xf numFmtId="0" fontId="18" fillId="0" borderId="3" xfId="3" applyFont="1" applyBorder="1"/>
    <xf numFmtId="172" fontId="6" fillId="0" borderId="0" xfId="4" applyNumberFormat="1" applyFont="1" applyBorder="1" applyProtection="1">
      <protection locked="0"/>
    </xf>
    <xf numFmtId="37" fontId="6" fillId="0" borderId="0" xfId="3" applyNumberFormat="1" applyFont="1" applyBorder="1" applyAlignment="1" applyProtection="1">
      <alignment horizontal="right"/>
    </xf>
    <xf numFmtId="37" fontId="17" fillId="0" borderId="0" xfId="3" applyNumberFormat="1" applyFont="1" applyBorder="1" applyProtection="1">
      <protection locked="0"/>
    </xf>
    <xf numFmtId="8" fontId="6" fillId="0" borderId="11" xfId="4" applyNumberFormat="1" applyFont="1" applyBorder="1" applyProtection="1"/>
    <xf numFmtId="0" fontId="7" fillId="0" borderId="19" xfId="3" applyFont="1" applyBorder="1"/>
    <xf numFmtId="172" fontId="6" fillId="0" borderId="12" xfId="4" applyNumberFormat="1" applyFont="1" applyBorder="1" applyProtection="1">
      <protection locked="0"/>
    </xf>
    <xf numFmtId="0" fontId="3" fillId="0" borderId="12" xfId="3" applyFont="1" applyBorder="1" applyAlignment="1" applyProtection="1">
      <alignment horizontal="right"/>
      <protection locked="0"/>
    </xf>
    <xf numFmtId="37" fontId="17" fillId="0" borderId="12" xfId="3" applyNumberFormat="1" applyFont="1" applyBorder="1" applyProtection="1">
      <protection locked="0"/>
    </xf>
    <xf numFmtId="8" fontId="6" fillId="0" borderId="14" xfId="4" applyNumberFormat="1" applyFont="1" applyBorder="1" applyProtection="1"/>
    <xf numFmtId="0" fontId="17" fillId="0" borderId="0" xfId="3" applyFont="1" applyBorder="1" applyAlignment="1" applyProtection="1">
      <alignment horizontal="center"/>
      <protection locked="0"/>
    </xf>
    <xf numFmtId="172" fontId="6" fillId="0" borderId="11" xfId="3" applyNumberFormat="1" applyFont="1" applyBorder="1" applyProtection="1"/>
    <xf numFmtId="0" fontId="19" fillId="0" borderId="0" xfId="3" applyFont="1" applyBorder="1" applyAlignment="1">
      <alignment horizontal="center"/>
    </xf>
    <xf numFmtId="37" fontId="19" fillId="0" borderId="0" xfId="3" applyNumberFormat="1" applyFont="1" applyBorder="1" applyAlignment="1" applyProtection="1">
      <alignment horizontal="center"/>
      <protection locked="0"/>
    </xf>
    <xf numFmtId="0" fontId="20" fillId="0" borderId="0" xfId="3" applyFont="1" applyBorder="1" applyAlignment="1" applyProtection="1">
      <alignment horizontal="center"/>
      <protection locked="0"/>
    </xf>
    <xf numFmtId="0" fontId="6" fillId="0" borderId="0" xfId="3" applyFont="1" applyBorder="1" applyProtection="1">
      <protection locked="0"/>
    </xf>
    <xf numFmtId="4" fontId="17" fillId="0" borderId="0" xfId="6" applyNumberFormat="1" applyFont="1" applyBorder="1" applyProtection="1">
      <protection locked="0"/>
    </xf>
    <xf numFmtId="38" fontId="6" fillId="0" borderId="0" xfId="4" applyNumberFormat="1" applyFont="1" applyBorder="1" applyProtection="1">
      <protection locked="0"/>
    </xf>
    <xf numFmtId="37" fontId="6" fillId="0" borderId="0" xfId="3" applyNumberFormat="1" applyFont="1" applyBorder="1" applyProtection="1"/>
    <xf numFmtId="4" fontId="17" fillId="0" borderId="4" xfId="6" applyNumberFormat="1" applyFont="1" applyBorder="1" applyProtection="1">
      <protection locked="0"/>
    </xf>
    <xf numFmtId="37" fontId="6" fillId="0" borderId="16" xfId="3" applyNumberFormat="1" applyFont="1" applyBorder="1" applyProtection="1">
      <protection locked="0"/>
    </xf>
    <xf numFmtId="0" fontId="17" fillId="0" borderId="16" xfId="3" applyFont="1" applyBorder="1" applyAlignment="1" applyProtection="1">
      <alignment horizontal="center"/>
      <protection locked="0"/>
    </xf>
    <xf numFmtId="172" fontId="6" fillId="0" borderId="18" xfId="3" applyNumberFormat="1" applyFont="1" applyBorder="1" applyProtection="1"/>
    <xf numFmtId="0" fontId="7" fillId="0" borderId="19" xfId="3" applyFont="1" applyBorder="1" applyAlignment="1">
      <alignment horizontal="left"/>
    </xf>
    <xf numFmtId="0" fontId="7" fillId="0" borderId="12" xfId="3" applyFont="1" applyBorder="1" applyAlignment="1">
      <alignment horizontal="left"/>
    </xf>
    <xf numFmtId="0" fontId="6" fillId="0" borderId="12" xfId="3" applyFont="1" applyBorder="1" applyAlignment="1">
      <alignment horizontal="right"/>
    </xf>
    <xf numFmtId="172" fontId="17" fillId="0" borderId="12" xfId="3" applyNumberFormat="1" applyFont="1" applyBorder="1" applyAlignment="1" applyProtection="1">
      <alignment horizontal="center"/>
      <protection locked="0"/>
    </xf>
    <xf numFmtId="0" fontId="7" fillId="0" borderId="0" xfId="3" applyFont="1" applyBorder="1" applyAlignment="1">
      <alignment horizontal="left"/>
    </xf>
    <xf numFmtId="173" fontId="6" fillId="0" borderId="0" xfId="4" applyNumberFormat="1" applyFont="1" applyBorder="1" applyProtection="1">
      <protection locked="0"/>
    </xf>
    <xf numFmtId="0" fontId="6" fillId="0" borderId="12" xfId="3" applyFont="1" applyBorder="1" applyProtection="1">
      <protection locked="0"/>
    </xf>
    <xf numFmtId="37" fontId="6" fillId="0" borderId="12" xfId="3" applyNumberFormat="1" applyFont="1" applyBorder="1" applyProtection="1"/>
    <xf numFmtId="173" fontId="6" fillId="0" borderId="12" xfId="4" applyNumberFormat="1" applyFont="1" applyBorder="1" applyProtection="1">
      <protection locked="0"/>
    </xf>
    <xf numFmtId="4" fontId="17" fillId="0" borderId="13" xfId="6" applyNumberFormat="1" applyFont="1" applyBorder="1" applyProtection="1">
      <protection locked="0"/>
    </xf>
    <xf numFmtId="38" fontId="6" fillId="0" borderId="14" xfId="4" applyNumberFormat="1" applyFont="1" applyBorder="1" applyProtection="1">
      <protection locked="0"/>
    </xf>
    <xf numFmtId="0" fontId="6" fillId="0" borderId="0" xfId="3" applyFont="1"/>
    <xf numFmtId="43" fontId="6" fillId="0" borderId="0" xfId="5" applyFont="1" applyProtection="1">
      <protection locked="0"/>
    </xf>
    <xf numFmtId="43" fontId="17" fillId="0" borderId="0" xfId="5" applyFont="1" applyProtection="1">
      <protection locked="0"/>
    </xf>
    <xf numFmtId="43" fontId="6" fillId="0" borderId="0" xfId="5" applyFont="1" applyBorder="1" applyProtection="1"/>
    <xf numFmtId="0" fontId="21" fillId="0" borderId="0" xfId="3" applyFont="1" applyAlignment="1" applyProtection="1">
      <alignment horizontal="left"/>
    </xf>
    <xf numFmtId="0" fontId="21" fillId="0" borderId="0" xfId="3" applyFont="1" applyAlignment="1" applyProtection="1">
      <alignment horizontal="left" wrapText="1"/>
    </xf>
    <xf numFmtId="49" fontId="21" fillId="0" borderId="0" xfId="3" applyNumberFormat="1" applyFont="1" applyAlignment="1" applyProtection="1"/>
    <xf numFmtId="49" fontId="21" fillId="0" borderId="0" xfId="3" applyNumberFormat="1" applyFont="1" applyAlignment="1" applyProtection="1">
      <alignment wrapText="1"/>
    </xf>
    <xf numFmtId="49" fontId="21" fillId="0" borderId="0" xfId="3" applyNumberFormat="1" applyFont="1" applyAlignment="1" applyProtection="1">
      <alignment horizontal="left" wrapText="1"/>
    </xf>
    <xf numFmtId="0" fontId="21" fillId="0" borderId="0" xfId="3" applyNumberFormat="1" applyFont="1" applyAlignment="1" applyProtection="1"/>
    <xf numFmtId="0" fontId="17" fillId="0" borderId="0" xfId="3" applyFont="1"/>
    <xf numFmtId="0" fontId="22" fillId="0" borderId="0" xfId="3" applyFont="1" applyAlignment="1" applyProtection="1">
      <alignment horizontal="left"/>
    </xf>
    <xf numFmtId="0" fontId="23" fillId="0" borderId="0" xfId="3" applyFont="1" applyAlignment="1" applyProtection="1">
      <alignment horizontal="left"/>
    </xf>
    <xf numFmtId="0" fontId="14" fillId="0" borderId="0" xfId="3" applyFont="1"/>
    <xf numFmtId="0" fontId="11" fillId="0" borderId="0" xfId="0" applyFont="1" applyFill="1" applyBorder="1" applyAlignment="1">
      <alignment horizontal="left"/>
    </xf>
    <xf numFmtId="174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49" fontId="0" fillId="0" borderId="0" xfId="0" applyNumberFormat="1" applyBorder="1"/>
    <xf numFmtId="176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horizontal="left"/>
    </xf>
    <xf numFmtId="174" fontId="3" fillId="0" borderId="0" xfId="0" applyNumberFormat="1" applyFont="1" applyFill="1" applyBorder="1" applyAlignment="1"/>
    <xf numFmtId="175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/>
    </xf>
    <xf numFmtId="177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49" fontId="0" fillId="0" borderId="0" xfId="0" applyNumberFormat="1"/>
    <xf numFmtId="178" fontId="3" fillId="0" borderId="0" xfId="0" applyNumberFormat="1" applyFont="1" applyFill="1" applyBorder="1" applyAlignment="1"/>
    <xf numFmtId="175" fontId="0" fillId="0" borderId="0" xfId="0" applyNumberFormat="1" applyAlignment="1">
      <alignment horizontal="right"/>
    </xf>
    <xf numFmtId="0" fontId="8" fillId="0" borderId="0" xfId="0" applyFont="1" applyFill="1" applyBorder="1" applyAlignment="1">
      <alignment horizontal="left"/>
    </xf>
    <xf numFmtId="179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166" fontId="3" fillId="0" borderId="3" xfId="0" applyNumberFormat="1" applyFont="1" applyFill="1" applyBorder="1" applyAlignment="1">
      <alignment horizontal="right"/>
    </xf>
    <xf numFmtId="169" fontId="3" fillId="0" borderId="7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2" fontId="8" fillId="0" borderId="1" xfId="0" applyNumberFormat="1" applyFont="1" applyFill="1" applyBorder="1" applyAlignment="1">
      <alignment horizontal="center" vertical="top" wrapText="1"/>
    </xf>
    <xf numFmtId="182" fontId="8" fillId="0" borderId="0" xfId="0" applyNumberFormat="1" applyFont="1" applyFill="1" applyBorder="1" applyAlignment="1">
      <alignment horizontal="center" vertical="top" wrapText="1"/>
    </xf>
    <xf numFmtId="182" fontId="0" fillId="0" borderId="0" xfId="0" applyNumberFormat="1"/>
    <xf numFmtId="166" fontId="0" fillId="0" borderId="0" xfId="0" applyNumberFormat="1"/>
  </cellXfs>
  <cellStyles count="7">
    <cellStyle name="Comma" xfId="1" builtinId="3"/>
    <cellStyle name="Comma 2" xfId="5"/>
    <cellStyle name="Currency 2" xfId="4"/>
    <cellStyle name="Currency_Equalization Aid Calculator - 2012" xfId="6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9525</xdr:rowOff>
    </xdr:from>
    <xdr:to>
      <xdr:col>2</xdr:col>
      <xdr:colOff>1400175</xdr:colOff>
      <xdr:row>33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0079D8-632B-4857-8868-4E0356F2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9344025"/>
          <a:ext cx="14001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52</xdr:row>
      <xdr:rowOff>9525</xdr:rowOff>
    </xdr:from>
    <xdr:to>
      <xdr:col>6</xdr:col>
      <xdr:colOff>9525</xdr:colOff>
      <xdr:row>55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4F727D-EEB1-4CE8-A76E-7C2C62CA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9258300"/>
          <a:ext cx="1381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9525</xdr:rowOff>
    </xdr:from>
    <xdr:to>
      <xdr:col>4</xdr:col>
      <xdr:colOff>95250</xdr:colOff>
      <xdr:row>62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8C1A36-E218-46F7-BD05-21FDA5FD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9229725"/>
          <a:ext cx="12668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54</xdr:row>
      <xdr:rowOff>28575</xdr:rowOff>
    </xdr:from>
    <xdr:to>
      <xdr:col>4</xdr:col>
      <xdr:colOff>685800</xdr:colOff>
      <xdr:row>56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FAA408-F81A-4D43-82F2-8AE1C9F4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496175"/>
          <a:ext cx="13906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52</xdr:row>
      <xdr:rowOff>28575</xdr:rowOff>
    </xdr:from>
    <xdr:to>
      <xdr:col>4</xdr:col>
      <xdr:colOff>561975</xdr:colOff>
      <xdr:row>54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EFFA39-2707-4C8B-8C5E-6E3A5110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096125"/>
          <a:ext cx="13906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workbookViewId="0">
      <selection activeCell="E3" sqref="E3"/>
    </sheetView>
  </sheetViews>
  <sheetFormatPr defaultColWidth="13.26953125" defaultRowHeight="12.75" customHeight="1" x14ac:dyDescent="0.25"/>
  <cols>
    <col min="1" max="1" width="0.453125" customWidth="1"/>
    <col min="2" max="2" width="6.7265625" customWidth="1"/>
    <col min="3" max="3" width="29.26953125" customWidth="1"/>
    <col min="4" max="4" width="46" customWidth="1"/>
    <col min="5" max="5" width="12.26953125" customWidth="1"/>
    <col min="6" max="6" width="6.7265625" customWidth="1"/>
    <col min="7" max="8" width="0.453125" customWidth="1"/>
    <col min="9" max="9" width="3.26953125" customWidth="1"/>
    <col min="10" max="256" width="13.26953125" customWidth="1"/>
    <col min="257" max="257" width="0.453125" customWidth="1"/>
    <col min="258" max="258" width="6.7265625" customWidth="1"/>
    <col min="259" max="259" width="29.26953125" customWidth="1"/>
    <col min="260" max="260" width="46" customWidth="1"/>
    <col min="261" max="261" width="12.26953125" customWidth="1"/>
    <col min="262" max="262" width="6.7265625" customWidth="1"/>
    <col min="263" max="264" width="0.453125" customWidth="1"/>
    <col min="265" max="265" width="3.26953125" customWidth="1"/>
    <col min="513" max="513" width="0.453125" customWidth="1"/>
    <col min="514" max="514" width="6.7265625" customWidth="1"/>
    <col min="515" max="515" width="29.26953125" customWidth="1"/>
    <col min="516" max="516" width="46" customWidth="1"/>
    <col min="517" max="517" width="12.26953125" customWidth="1"/>
    <col min="518" max="518" width="6.7265625" customWidth="1"/>
    <col min="519" max="520" width="0.453125" customWidth="1"/>
    <col min="521" max="521" width="3.26953125" customWidth="1"/>
    <col min="769" max="769" width="0.453125" customWidth="1"/>
    <col min="770" max="770" width="6.7265625" customWidth="1"/>
    <col min="771" max="771" width="29.26953125" customWidth="1"/>
    <col min="772" max="772" width="46" customWidth="1"/>
    <col min="773" max="773" width="12.26953125" customWidth="1"/>
    <col min="774" max="774" width="6.7265625" customWidth="1"/>
    <col min="775" max="776" width="0.453125" customWidth="1"/>
    <col min="777" max="777" width="3.26953125" customWidth="1"/>
    <col min="1025" max="1025" width="0.453125" customWidth="1"/>
    <col min="1026" max="1026" width="6.7265625" customWidth="1"/>
    <col min="1027" max="1027" width="29.26953125" customWidth="1"/>
    <col min="1028" max="1028" width="46" customWidth="1"/>
    <col min="1029" max="1029" width="12.26953125" customWidth="1"/>
    <col min="1030" max="1030" width="6.7265625" customWidth="1"/>
    <col min="1031" max="1032" width="0.453125" customWidth="1"/>
    <col min="1033" max="1033" width="3.26953125" customWidth="1"/>
    <col min="1281" max="1281" width="0.453125" customWidth="1"/>
    <col min="1282" max="1282" width="6.7265625" customWidth="1"/>
    <col min="1283" max="1283" width="29.26953125" customWidth="1"/>
    <col min="1284" max="1284" width="46" customWidth="1"/>
    <col min="1285" max="1285" width="12.26953125" customWidth="1"/>
    <col min="1286" max="1286" width="6.7265625" customWidth="1"/>
    <col min="1287" max="1288" width="0.453125" customWidth="1"/>
    <col min="1289" max="1289" width="3.26953125" customWidth="1"/>
    <col min="1537" max="1537" width="0.453125" customWidth="1"/>
    <col min="1538" max="1538" width="6.7265625" customWidth="1"/>
    <col min="1539" max="1539" width="29.26953125" customWidth="1"/>
    <col min="1540" max="1540" width="46" customWidth="1"/>
    <col min="1541" max="1541" width="12.26953125" customWidth="1"/>
    <col min="1542" max="1542" width="6.7265625" customWidth="1"/>
    <col min="1543" max="1544" width="0.453125" customWidth="1"/>
    <col min="1545" max="1545" width="3.26953125" customWidth="1"/>
    <col min="1793" max="1793" width="0.453125" customWidth="1"/>
    <col min="1794" max="1794" width="6.7265625" customWidth="1"/>
    <col min="1795" max="1795" width="29.26953125" customWidth="1"/>
    <col min="1796" max="1796" width="46" customWidth="1"/>
    <col min="1797" max="1797" width="12.26953125" customWidth="1"/>
    <col min="1798" max="1798" width="6.7265625" customWidth="1"/>
    <col min="1799" max="1800" width="0.453125" customWidth="1"/>
    <col min="1801" max="1801" width="3.26953125" customWidth="1"/>
    <col min="2049" max="2049" width="0.453125" customWidth="1"/>
    <col min="2050" max="2050" width="6.7265625" customWidth="1"/>
    <col min="2051" max="2051" width="29.26953125" customWidth="1"/>
    <col min="2052" max="2052" width="46" customWidth="1"/>
    <col min="2053" max="2053" width="12.26953125" customWidth="1"/>
    <col min="2054" max="2054" width="6.7265625" customWidth="1"/>
    <col min="2055" max="2056" width="0.453125" customWidth="1"/>
    <col min="2057" max="2057" width="3.26953125" customWidth="1"/>
    <col min="2305" max="2305" width="0.453125" customWidth="1"/>
    <col min="2306" max="2306" width="6.7265625" customWidth="1"/>
    <col min="2307" max="2307" width="29.26953125" customWidth="1"/>
    <col min="2308" max="2308" width="46" customWidth="1"/>
    <col min="2309" max="2309" width="12.26953125" customWidth="1"/>
    <col min="2310" max="2310" width="6.7265625" customWidth="1"/>
    <col min="2311" max="2312" width="0.453125" customWidth="1"/>
    <col min="2313" max="2313" width="3.26953125" customWidth="1"/>
    <col min="2561" max="2561" width="0.453125" customWidth="1"/>
    <col min="2562" max="2562" width="6.7265625" customWidth="1"/>
    <col min="2563" max="2563" width="29.26953125" customWidth="1"/>
    <col min="2564" max="2564" width="46" customWidth="1"/>
    <col min="2565" max="2565" width="12.26953125" customWidth="1"/>
    <col min="2566" max="2566" width="6.7265625" customWidth="1"/>
    <col min="2567" max="2568" width="0.453125" customWidth="1"/>
    <col min="2569" max="2569" width="3.26953125" customWidth="1"/>
    <col min="2817" max="2817" width="0.453125" customWidth="1"/>
    <col min="2818" max="2818" width="6.7265625" customWidth="1"/>
    <col min="2819" max="2819" width="29.26953125" customWidth="1"/>
    <col min="2820" max="2820" width="46" customWidth="1"/>
    <col min="2821" max="2821" width="12.26953125" customWidth="1"/>
    <col min="2822" max="2822" width="6.7265625" customWidth="1"/>
    <col min="2823" max="2824" width="0.453125" customWidth="1"/>
    <col min="2825" max="2825" width="3.26953125" customWidth="1"/>
    <col min="3073" max="3073" width="0.453125" customWidth="1"/>
    <col min="3074" max="3074" width="6.7265625" customWidth="1"/>
    <col min="3075" max="3075" width="29.26953125" customWidth="1"/>
    <col min="3076" max="3076" width="46" customWidth="1"/>
    <col min="3077" max="3077" width="12.26953125" customWidth="1"/>
    <col min="3078" max="3078" width="6.7265625" customWidth="1"/>
    <col min="3079" max="3080" width="0.453125" customWidth="1"/>
    <col min="3081" max="3081" width="3.26953125" customWidth="1"/>
    <col min="3329" max="3329" width="0.453125" customWidth="1"/>
    <col min="3330" max="3330" width="6.7265625" customWidth="1"/>
    <col min="3331" max="3331" width="29.26953125" customWidth="1"/>
    <col min="3332" max="3332" width="46" customWidth="1"/>
    <col min="3333" max="3333" width="12.26953125" customWidth="1"/>
    <col min="3334" max="3334" width="6.7265625" customWidth="1"/>
    <col min="3335" max="3336" width="0.453125" customWidth="1"/>
    <col min="3337" max="3337" width="3.26953125" customWidth="1"/>
    <col min="3585" max="3585" width="0.453125" customWidth="1"/>
    <col min="3586" max="3586" width="6.7265625" customWidth="1"/>
    <col min="3587" max="3587" width="29.26953125" customWidth="1"/>
    <col min="3588" max="3588" width="46" customWidth="1"/>
    <col min="3589" max="3589" width="12.26953125" customWidth="1"/>
    <col min="3590" max="3590" width="6.7265625" customWidth="1"/>
    <col min="3591" max="3592" width="0.453125" customWidth="1"/>
    <col min="3593" max="3593" width="3.26953125" customWidth="1"/>
    <col min="3841" max="3841" width="0.453125" customWidth="1"/>
    <col min="3842" max="3842" width="6.7265625" customWidth="1"/>
    <col min="3843" max="3843" width="29.26953125" customWidth="1"/>
    <col min="3844" max="3844" width="46" customWidth="1"/>
    <col min="3845" max="3845" width="12.26953125" customWidth="1"/>
    <col min="3846" max="3846" width="6.7265625" customWidth="1"/>
    <col min="3847" max="3848" width="0.453125" customWidth="1"/>
    <col min="3849" max="3849" width="3.26953125" customWidth="1"/>
    <col min="4097" max="4097" width="0.453125" customWidth="1"/>
    <col min="4098" max="4098" width="6.7265625" customWidth="1"/>
    <col min="4099" max="4099" width="29.26953125" customWidth="1"/>
    <col min="4100" max="4100" width="46" customWidth="1"/>
    <col min="4101" max="4101" width="12.26953125" customWidth="1"/>
    <col min="4102" max="4102" width="6.7265625" customWidth="1"/>
    <col min="4103" max="4104" width="0.453125" customWidth="1"/>
    <col min="4105" max="4105" width="3.26953125" customWidth="1"/>
    <col min="4353" max="4353" width="0.453125" customWidth="1"/>
    <col min="4354" max="4354" width="6.7265625" customWidth="1"/>
    <col min="4355" max="4355" width="29.26953125" customWidth="1"/>
    <col min="4356" max="4356" width="46" customWidth="1"/>
    <col min="4357" max="4357" width="12.26953125" customWidth="1"/>
    <col min="4358" max="4358" width="6.7265625" customWidth="1"/>
    <col min="4359" max="4360" width="0.453125" customWidth="1"/>
    <col min="4361" max="4361" width="3.26953125" customWidth="1"/>
    <col min="4609" max="4609" width="0.453125" customWidth="1"/>
    <col min="4610" max="4610" width="6.7265625" customWidth="1"/>
    <col min="4611" max="4611" width="29.26953125" customWidth="1"/>
    <col min="4612" max="4612" width="46" customWidth="1"/>
    <col min="4613" max="4613" width="12.26953125" customWidth="1"/>
    <col min="4614" max="4614" width="6.7265625" customWidth="1"/>
    <col min="4615" max="4616" width="0.453125" customWidth="1"/>
    <col min="4617" max="4617" width="3.26953125" customWidth="1"/>
    <col min="4865" max="4865" width="0.453125" customWidth="1"/>
    <col min="4866" max="4866" width="6.7265625" customWidth="1"/>
    <col min="4867" max="4867" width="29.26953125" customWidth="1"/>
    <col min="4868" max="4868" width="46" customWidth="1"/>
    <col min="4869" max="4869" width="12.26953125" customWidth="1"/>
    <col min="4870" max="4870" width="6.7265625" customWidth="1"/>
    <col min="4871" max="4872" width="0.453125" customWidth="1"/>
    <col min="4873" max="4873" width="3.26953125" customWidth="1"/>
    <col min="5121" max="5121" width="0.453125" customWidth="1"/>
    <col min="5122" max="5122" width="6.7265625" customWidth="1"/>
    <col min="5123" max="5123" width="29.26953125" customWidth="1"/>
    <col min="5124" max="5124" width="46" customWidth="1"/>
    <col min="5125" max="5125" width="12.26953125" customWidth="1"/>
    <col min="5126" max="5126" width="6.7265625" customWidth="1"/>
    <col min="5127" max="5128" width="0.453125" customWidth="1"/>
    <col min="5129" max="5129" width="3.26953125" customWidth="1"/>
    <col min="5377" max="5377" width="0.453125" customWidth="1"/>
    <col min="5378" max="5378" width="6.7265625" customWidth="1"/>
    <col min="5379" max="5379" width="29.26953125" customWidth="1"/>
    <col min="5380" max="5380" width="46" customWidth="1"/>
    <col min="5381" max="5381" width="12.26953125" customWidth="1"/>
    <col min="5382" max="5382" width="6.7265625" customWidth="1"/>
    <col min="5383" max="5384" width="0.453125" customWidth="1"/>
    <col min="5385" max="5385" width="3.26953125" customWidth="1"/>
    <col min="5633" max="5633" width="0.453125" customWidth="1"/>
    <col min="5634" max="5634" width="6.7265625" customWidth="1"/>
    <col min="5635" max="5635" width="29.26953125" customWidth="1"/>
    <col min="5636" max="5636" width="46" customWidth="1"/>
    <col min="5637" max="5637" width="12.26953125" customWidth="1"/>
    <col min="5638" max="5638" width="6.7265625" customWidth="1"/>
    <col min="5639" max="5640" width="0.453125" customWidth="1"/>
    <col min="5641" max="5641" width="3.26953125" customWidth="1"/>
    <col min="5889" max="5889" width="0.453125" customWidth="1"/>
    <col min="5890" max="5890" width="6.7265625" customWidth="1"/>
    <col min="5891" max="5891" width="29.26953125" customWidth="1"/>
    <col min="5892" max="5892" width="46" customWidth="1"/>
    <col min="5893" max="5893" width="12.26953125" customWidth="1"/>
    <col min="5894" max="5894" width="6.7265625" customWidth="1"/>
    <col min="5895" max="5896" width="0.453125" customWidth="1"/>
    <col min="5897" max="5897" width="3.26953125" customWidth="1"/>
    <col min="6145" max="6145" width="0.453125" customWidth="1"/>
    <col min="6146" max="6146" width="6.7265625" customWidth="1"/>
    <col min="6147" max="6147" width="29.26953125" customWidth="1"/>
    <col min="6148" max="6148" width="46" customWidth="1"/>
    <col min="6149" max="6149" width="12.26953125" customWidth="1"/>
    <col min="6150" max="6150" width="6.7265625" customWidth="1"/>
    <col min="6151" max="6152" width="0.453125" customWidth="1"/>
    <col min="6153" max="6153" width="3.26953125" customWidth="1"/>
    <col min="6401" max="6401" width="0.453125" customWidth="1"/>
    <col min="6402" max="6402" width="6.7265625" customWidth="1"/>
    <col min="6403" max="6403" width="29.26953125" customWidth="1"/>
    <col min="6404" max="6404" width="46" customWidth="1"/>
    <col min="6405" max="6405" width="12.26953125" customWidth="1"/>
    <col min="6406" max="6406" width="6.7265625" customWidth="1"/>
    <col min="6407" max="6408" width="0.453125" customWidth="1"/>
    <col min="6409" max="6409" width="3.26953125" customWidth="1"/>
    <col min="6657" max="6657" width="0.453125" customWidth="1"/>
    <col min="6658" max="6658" width="6.7265625" customWidth="1"/>
    <col min="6659" max="6659" width="29.26953125" customWidth="1"/>
    <col min="6660" max="6660" width="46" customWidth="1"/>
    <col min="6661" max="6661" width="12.26953125" customWidth="1"/>
    <col min="6662" max="6662" width="6.7265625" customWidth="1"/>
    <col min="6663" max="6664" width="0.453125" customWidth="1"/>
    <col min="6665" max="6665" width="3.26953125" customWidth="1"/>
    <col min="6913" max="6913" width="0.453125" customWidth="1"/>
    <col min="6914" max="6914" width="6.7265625" customWidth="1"/>
    <col min="6915" max="6915" width="29.26953125" customWidth="1"/>
    <col min="6916" max="6916" width="46" customWidth="1"/>
    <col min="6917" max="6917" width="12.26953125" customWidth="1"/>
    <col min="6918" max="6918" width="6.7265625" customWidth="1"/>
    <col min="6919" max="6920" width="0.453125" customWidth="1"/>
    <col min="6921" max="6921" width="3.26953125" customWidth="1"/>
    <col min="7169" max="7169" width="0.453125" customWidth="1"/>
    <col min="7170" max="7170" width="6.7265625" customWidth="1"/>
    <col min="7171" max="7171" width="29.26953125" customWidth="1"/>
    <col min="7172" max="7172" width="46" customWidth="1"/>
    <col min="7173" max="7173" width="12.26953125" customWidth="1"/>
    <col min="7174" max="7174" width="6.7265625" customWidth="1"/>
    <col min="7175" max="7176" width="0.453125" customWidth="1"/>
    <col min="7177" max="7177" width="3.26953125" customWidth="1"/>
    <col min="7425" max="7425" width="0.453125" customWidth="1"/>
    <col min="7426" max="7426" width="6.7265625" customWidth="1"/>
    <col min="7427" max="7427" width="29.26953125" customWidth="1"/>
    <col min="7428" max="7428" width="46" customWidth="1"/>
    <col min="7429" max="7429" width="12.26953125" customWidth="1"/>
    <col min="7430" max="7430" width="6.7265625" customWidth="1"/>
    <col min="7431" max="7432" width="0.453125" customWidth="1"/>
    <col min="7433" max="7433" width="3.26953125" customWidth="1"/>
    <col min="7681" max="7681" width="0.453125" customWidth="1"/>
    <col min="7682" max="7682" width="6.7265625" customWidth="1"/>
    <col min="7683" max="7683" width="29.26953125" customWidth="1"/>
    <col min="7684" max="7684" width="46" customWidth="1"/>
    <col min="7685" max="7685" width="12.26953125" customWidth="1"/>
    <col min="7686" max="7686" width="6.7265625" customWidth="1"/>
    <col min="7687" max="7688" width="0.453125" customWidth="1"/>
    <col min="7689" max="7689" width="3.26953125" customWidth="1"/>
    <col min="7937" max="7937" width="0.453125" customWidth="1"/>
    <col min="7938" max="7938" width="6.7265625" customWidth="1"/>
    <col min="7939" max="7939" width="29.26953125" customWidth="1"/>
    <col min="7940" max="7940" width="46" customWidth="1"/>
    <col min="7941" max="7941" width="12.26953125" customWidth="1"/>
    <col min="7942" max="7942" width="6.7265625" customWidth="1"/>
    <col min="7943" max="7944" width="0.453125" customWidth="1"/>
    <col min="7945" max="7945" width="3.26953125" customWidth="1"/>
    <col min="8193" max="8193" width="0.453125" customWidth="1"/>
    <col min="8194" max="8194" width="6.7265625" customWidth="1"/>
    <col min="8195" max="8195" width="29.26953125" customWidth="1"/>
    <col min="8196" max="8196" width="46" customWidth="1"/>
    <col min="8197" max="8197" width="12.26953125" customWidth="1"/>
    <col min="8198" max="8198" width="6.7265625" customWidth="1"/>
    <col min="8199" max="8200" width="0.453125" customWidth="1"/>
    <col min="8201" max="8201" width="3.26953125" customWidth="1"/>
    <col min="8449" max="8449" width="0.453125" customWidth="1"/>
    <col min="8450" max="8450" width="6.7265625" customWidth="1"/>
    <col min="8451" max="8451" width="29.26953125" customWidth="1"/>
    <col min="8452" max="8452" width="46" customWidth="1"/>
    <col min="8453" max="8453" width="12.26953125" customWidth="1"/>
    <col min="8454" max="8454" width="6.7265625" customWidth="1"/>
    <col min="8455" max="8456" width="0.453125" customWidth="1"/>
    <col min="8457" max="8457" width="3.26953125" customWidth="1"/>
    <col min="8705" max="8705" width="0.453125" customWidth="1"/>
    <col min="8706" max="8706" width="6.7265625" customWidth="1"/>
    <col min="8707" max="8707" width="29.26953125" customWidth="1"/>
    <col min="8708" max="8708" width="46" customWidth="1"/>
    <col min="8709" max="8709" width="12.26953125" customWidth="1"/>
    <col min="8710" max="8710" width="6.7265625" customWidth="1"/>
    <col min="8711" max="8712" width="0.453125" customWidth="1"/>
    <col min="8713" max="8713" width="3.26953125" customWidth="1"/>
    <col min="8961" max="8961" width="0.453125" customWidth="1"/>
    <col min="8962" max="8962" width="6.7265625" customWidth="1"/>
    <col min="8963" max="8963" width="29.26953125" customWidth="1"/>
    <col min="8964" max="8964" width="46" customWidth="1"/>
    <col min="8965" max="8965" width="12.26953125" customWidth="1"/>
    <col min="8966" max="8966" width="6.7265625" customWidth="1"/>
    <col min="8967" max="8968" width="0.453125" customWidth="1"/>
    <col min="8969" max="8969" width="3.26953125" customWidth="1"/>
    <col min="9217" max="9217" width="0.453125" customWidth="1"/>
    <col min="9218" max="9218" width="6.7265625" customWidth="1"/>
    <col min="9219" max="9219" width="29.26953125" customWidth="1"/>
    <col min="9220" max="9220" width="46" customWidth="1"/>
    <col min="9221" max="9221" width="12.26953125" customWidth="1"/>
    <col min="9222" max="9222" width="6.7265625" customWidth="1"/>
    <col min="9223" max="9224" width="0.453125" customWidth="1"/>
    <col min="9225" max="9225" width="3.26953125" customWidth="1"/>
    <col min="9473" max="9473" width="0.453125" customWidth="1"/>
    <col min="9474" max="9474" width="6.7265625" customWidth="1"/>
    <col min="9475" max="9475" width="29.26953125" customWidth="1"/>
    <col min="9476" max="9476" width="46" customWidth="1"/>
    <col min="9477" max="9477" width="12.26953125" customWidth="1"/>
    <col min="9478" max="9478" width="6.7265625" customWidth="1"/>
    <col min="9479" max="9480" width="0.453125" customWidth="1"/>
    <col min="9481" max="9481" width="3.26953125" customWidth="1"/>
    <col min="9729" max="9729" width="0.453125" customWidth="1"/>
    <col min="9730" max="9730" width="6.7265625" customWidth="1"/>
    <col min="9731" max="9731" width="29.26953125" customWidth="1"/>
    <col min="9732" max="9732" width="46" customWidth="1"/>
    <col min="9733" max="9733" width="12.26953125" customWidth="1"/>
    <col min="9734" max="9734" width="6.7265625" customWidth="1"/>
    <col min="9735" max="9736" width="0.453125" customWidth="1"/>
    <col min="9737" max="9737" width="3.26953125" customWidth="1"/>
    <col min="9985" max="9985" width="0.453125" customWidth="1"/>
    <col min="9986" max="9986" width="6.7265625" customWidth="1"/>
    <col min="9987" max="9987" width="29.26953125" customWidth="1"/>
    <col min="9988" max="9988" width="46" customWidth="1"/>
    <col min="9989" max="9989" width="12.26953125" customWidth="1"/>
    <col min="9990" max="9990" width="6.7265625" customWidth="1"/>
    <col min="9991" max="9992" width="0.453125" customWidth="1"/>
    <col min="9993" max="9993" width="3.26953125" customWidth="1"/>
    <col min="10241" max="10241" width="0.453125" customWidth="1"/>
    <col min="10242" max="10242" width="6.7265625" customWidth="1"/>
    <col min="10243" max="10243" width="29.26953125" customWidth="1"/>
    <col min="10244" max="10244" width="46" customWidth="1"/>
    <col min="10245" max="10245" width="12.26953125" customWidth="1"/>
    <col min="10246" max="10246" width="6.7265625" customWidth="1"/>
    <col min="10247" max="10248" width="0.453125" customWidth="1"/>
    <col min="10249" max="10249" width="3.26953125" customWidth="1"/>
    <col min="10497" max="10497" width="0.453125" customWidth="1"/>
    <col min="10498" max="10498" width="6.7265625" customWidth="1"/>
    <col min="10499" max="10499" width="29.26953125" customWidth="1"/>
    <col min="10500" max="10500" width="46" customWidth="1"/>
    <col min="10501" max="10501" width="12.26953125" customWidth="1"/>
    <col min="10502" max="10502" width="6.7265625" customWidth="1"/>
    <col min="10503" max="10504" width="0.453125" customWidth="1"/>
    <col min="10505" max="10505" width="3.26953125" customWidth="1"/>
    <col min="10753" max="10753" width="0.453125" customWidth="1"/>
    <col min="10754" max="10754" width="6.7265625" customWidth="1"/>
    <col min="10755" max="10755" width="29.26953125" customWidth="1"/>
    <col min="10756" max="10756" width="46" customWidth="1"/>
    <col min="10757" max="10757" width="12.26953125" customWidth="1"/>
    <col min="10758" max="10758" width="6.7265625" customWidth="1"/>
    <col min="10759" max="10760" width="0.453125" customWidth="1"/>
    <col min="10761" max="10761" width="3.26953125" customWidth="1"/>
    <col min="11009" max="11009" width="0.453125" customWidth="1"/>
    <col min="11010" max="11010" width="6.7265625" customWidth="1"/>
    <col min="11011" max="11011" width="29.26953125" customWidth="1"/>
    <col min="11012" max="11012" width="46" customWidth="1"/>
    <col min="11013" max="11013" width="12.26953125" customWidth="1"/>
    <col min="11014" max="11014" width="6.7265625" customWidth="1"/>
    <col min="11015" max="11016" width="0.453125" customWidth="1"/>
    <col min="11017" max="11017" width="3.26953125" customWidth="1"/>
    <col min="11265" max="11265" width="0.453125" customWidth="1"/>
    <col min="11266" max="11266" width="6.7265625" customWidth="1"/>
    <col min="11267" max="11267" width="29.26953125" customWidth="1"/>
    <col min="11268" max="11268" width="46" customWidth="1"/>
    <col min="11269" max="11269" width="12.26953125" customWidth="1"/>
    <col min="11270" max="11270" width="6.7265625" customWidth="1"/>
    <col min="11271" max="11272" width="0.453125" customWidth="1"/>
    <col min="11273" max="11273" width="3.26953125" customWidth="1"/>
    <col min="11521" max="11521" width="0.453125" customWidth="1"/>
    <col min="11522" max="11522" width="6.7265625" customWidth="1"/>
    <col min="11523" max="11523" width="29.26953125" customWidth="1"/>
    <col min="11524" max="11524" width="46" customWidth="1"/>
    <col min="11525" max="11525" width="12.26953125" customWidth="1"/>
    <col min="11526" max="11526" width="6.7265625" customWidth="1"/>
    <col min="11527" max="11528" width="0.453125" customWidth="1"/>
    <col min="11529" max="11529" width="3.26953125" customWidth="1"/>
    <col min="11777" max="11777" width="0.453125" customWidth="1"/>
    <col min="11778" max="11778" width="6.7265625" customWidth="1"/>
    <col min="11779" max="11779" width="29.26953125" customWidth="1"/>
    <col min="11780" max="11780" width="46" customWidth="1"/>
    <col min="11781" max="11781" width="12.26953125" customWidth="1"/>
    <col min="11782" max="11782" width="6.7265625" customWidth="1"/>
    <col min="11783" max="11784" width="0.453125" customWidth="1"/>
    <col min="11785" max="11785" width="3.26953125" customWidth="1"/>
    <col min="12033" max="12033" width="0.453125" customWidth="1"/>
    <col min="12034" max="12034" width="6.7265625" customWidth="1"/>
    <col min="12035" max="12035" width="29.26953125" customWidth="1"/>
    <col min="12036" max="12036" width="46" customWidth="1"/>
    <col min="12037" max="12037" width="12.26953125" customWidth="1"/>
    <col min="12038" max="12038" width="6.7265625" customWidth="1"/>
    <col min="12039" max="12040" width="0.453125" customWidth="1"/>
    <col min="12041" max="12041" width="3.26953125" customWidth="1"/>
    <col min="12289" max="12289" width="0.453125" customWidth="1"/>
    <col min="12290" max="12290" width="6.7265625" customWidth="1"/>
    <col min="12291" max="12291" width="29.26953125" customWidth="1"/>
    <col min="12292" max="12292" width="46" customWidth="1"/>
    <col min="12293" max="12293" width="12.26953125" customWidth="1"/>
    <col min="12294" max="12294" width="6.7265625" customWidth="1"/>
    <col min="12295" max="12296" width="0.453125" customWidth="1"/>
    <col min="12297" max="12297" width="3.26953125" customWidth="1"/>
    <col min="12545" max="12545" width="0.453125" customWidth="1"/>
    <col min="12546" max="12546" width="6.7265625" customWidth="1"/>
    <col min="12547" max="12547" width="29.26953125" customWidth="1"/>
    <col min="12548" max="12548" width="46" customWidth="1"/>
    <col min="12549" max="12549" width="12.26953125" customWidth="1"/>
    <col min="12550" max="12550" width="6.7265625" customWidth="1"/>
    <col min="12551" max="12552" width="0.453125" customWidth="1"/>
    <col min="12553" max="12553" width="3.26953125" customWidth="1"/>
    <col min="12801" max="12801" width="0.453125" customWidth="1"/>
    <col min="12802" max="12802" width="6.7265625" customWidth="1"/>
    <col min="12803" max="12803" width="29.26953125" customWidth="1"/>
    <col min="12804" max="12804" width="46" customWidth="1"/>
    <col min="12805" max="12805" width="12.26953125" customWidth="1"/>
    <col min="12806" max="12806" width="6.7265625" customWidth="1"/>
    <col min="12807" max="12808" width="0.453125" customWidth="1"/>
    <col min="12809" max="12809" width="3.26953125" customWidth="1"/>
    <col min="13057" max="13057" width="0.453125" customWidth="1"/>
    <col min="13058" max="13058" width="6.7265625" customWidth="1"/>
    <col min="13059" max="13059" width="29.26953125" customWidth="1"/>
    <col min="13060" max="13060" width="46" customWidth="1"/>
    <col min="13061" max="13061" width="12.26953125" customWidth="1"/>
    <col min="13062" max="13062" width="6.7265625" customWidth="1"/>
    <col min="13063" max="13064" width="0.453125" customWidth="1"/>
    <col min="13065" max="13065" width="3.26953125" customWidth="1"/>
    <col min="13313" max="13313" width="0.453125" customWidth="1"/>
    <col min="13314" max="13314" width="6.7265625" customWidth="1"/>
    <col min="13315" max="13315" width="29.26953125" customWidth="1"/>
    <col min="13316" max="13316" width="46" customWidth="1"/>
    <col min="13317" max="13317" width="12.26953125" customWidth="1"/>
    <col min="13318" max="13318" width="6.7265625" customWidth="1"/>
    <col min="13319" max="13320" width="0.453125" customWidth="1"/>
    <col min="13321" max="13321" width="3.26953125" customWidth="1"/>
    <col min="13569" max="13569" width="0.453125" customWidth="1"/>
    <col min="13570" max="13570" width="6.7265625" customWidth="1"/>
    <col min="13571" max="13571" width="29.26953125" customWidth="1"/>
    <col min="13572" max="13572" width="46" customWidth="1"/>
    <col min="13573" max="13573" width="12.26953125" customWidth="1"/>
    <col min="13574" max="13574" width="6.7265625" customWidth="1"/>
    <col min="13575" max="13576" width="0.453125" customWidth="1"/>
    <col min="13577" max="13577" width="3.26953125" customWidth="1"/>
    <col min="13825" max="13825" width="0.453125" customWidth="1"/>
    <col min="13826" max="13826" width="6.7265625" customWidth="1"/>
    <col min="13827" max="13827" width="29.26953125" customWidth="1"/>
    <col min="13828" max="13828" width="46" customWidth="1"/>
    <col min="13829" max="13829" width="12.26953125" customWidth="1"/>
    <col min="13830" max="13830" width="6.7265625" customWidth="1"/>
    <col min="13831" max="13832" width="0.453125" customWidth="1"/>
    <col min="13833" max="13833" width="3.26953125" customWidth="1"/>
    <col min="14081" max="14081" width="0.453125" customWidth="1"/>
    <col min="14082" max="14082" width="6.7265625" customWidth="1"/>
    <col min="14083" max="14083" width="29.26953125" customWidth="1"/>
    <col min="14084" max="14084" width="46" customWidth="1"/>
    <col min="14085" max="14085" width="12.26953125" customWidth="1"/>
    <col min="14086" max="14086" width="6.7265625" customWidth="1"/>
    <col min="14087" max="14088" width="0.453125" customWidth="1"/>
    <col min="14089" max="14089" width="3.26953125" customWidth="1"/>
    <col min="14337" max="14337" width="0.453125" customWidth="1"/>
    <col min="14338" max="14338" width="6.7265625" customWidth="1"/>
    <col min="14339" max="14339" width="29.26953125" customWidth="1"/>
    <col min="14340" max="14340" width="46" customWidth="1"/>
    <col min="14341" max="14341" width="12.26953125" customWidth="1"/>
    <col min="14342" max="14342" width="6.7265625" customWidth="1"/>
    <col min="14343" max="14344" width="0.453125" customWidth="1"/>
    <col min="14345" max="14345" width="3.26953125" customWidth="1"/>
    <col min="14593" max="14593" width="0.453125" customWidth="1"/>
    <col min="14594" max="14594" width="6.7265625" customWidth="1"/>
    <col min="14595" max="14595" width="29.26953125" customWidth="1"/>
    <col min="14596" max="14596" width="46" customWidth="1"/>
    <col min="14597" max="14597" width="12.26953125" customWidth="1"/>
    <col min="14598" max="14598" width="6.7265625" customWidth="1"/>
    <col min="14599" max="14600" width="0.453125" customWidth="1"/>
    <col min="14601" max="14601" width="3.26953125" customWidth="1"/>
    <col min="14849" max="14849" width="0.453125" customWidth="1"/>
    <col min="14850" max="14850" width="6.7265625" customWidth="1"/>
    <col min="14851" max="14851" width="29.26953125" customWidth="1"/>
    <col min="14852" max="14852" width="46" customWidth="1"/>
    <col min="14853" max="14853" width="12.26953125" customWidth="1"/>
    <col min="14854" max="14854" width="6.7265625" customWidth="1"/>
    <col min="14855" max="14856" width="0.453125" customWidth="1"/>
    <col min="14857" max="14857" width="3.26953125" customWidth="1"/>
    <col min="15105" max="15105" width="0.453125" customWidth="1"/>
    <col min="15106" max="15106" width="6.7265625" customWidth="1"/>
    <col min="15107" max="15107" width="29.26953125" customWidth="1"/>
    <col min="15108" max="15108" width="46" customWidth="1"/>
    <col min="15109" max="15109" width="12.26953125" customWidth="1"/>
    <col min="15110" max="15110" width="6.7265625" customWidth="1"/>
    <col min="15111" max="15112" width="0.453125" customWidth="1"/>
    <col min="15113" max="15113" width="3.26953125" customWidth="1"/>
    <col min="15361" max="15361" width="0.453125" customWidth="1"/>
    <col min="15362" max="15362" width="6.7265625" customWidth="1"/>
    <col min="15363" max="15363" width="29.26953125" customWidth="1"/>
    <col min="15364" max="15364" width="46" customWidth="1"/>
    <col min="15365" max="15365" width="12.26953125" customWidth="1"/>
    <col min="15366" max="15366" width="6.7265625" customWidth="1"/>
    <col min="15367" max="15368" width="0.453125" customWidth="1"/>
    <col min="15369" max="15369" width="3.26953125" customWidth="1"/>
    <col min="15617" max="15617" width="0.453125" customWidth="1"/>
    <col min="15618" max="15618" width="6.7265625" customWidth="1"/>
    <col min="15619" max="15619" width="29.26953125" customWidth="1"/>
    <col min="15620" max="15620" width="46" customWidth="1"/>
    <col min="15621" max="15621" width="12.26953125" customWidth="1"/>
    <col min="15622" max="15622" width="6.7265625" customWidth="1"/>
    <col min="15623" max="15624" width="0.453125" customWidth="1"/>
    <col min="15625" max="15625" width="3.26953125" customWidth="1"/>
    <col min="15873" max="15873" width="0.453125" customWidth="1"/>
    <col min="15874" max="15874" width="6.7265625" customWidth="1"/>
    <col min="15875" max="15875" width="29.26953125" customWidth="1"/>
    <col min="15876" max="15876" width="46" customWidth="1"/>
    <col min="15877" max="15877" width="12.26953125" customWidth="1"/>
    <col min="15878" max="15878" width="6.7265625" customWidth="1"/>
    <col min="15879" max="15880" width="0.453125" customWidth="1"/>
    <col min="15881" max="15881" width="3.26953125" customWidth="1"/>
    <col min="16129" max="16129" width="0.453125" customWidth="1"/>
    <col min="16130" max="16130" width="6.7265625" customWidth="1"/>
    <col min="16131" max="16131" width="29.26953125" customWidth="1"/>
    <col min="16132" max="16132" width="46" customWidth="1"/>
    <col min="16133" max="16133" width="12.26953125" customWidth="1"/>
    <col min="16134" max="16134" width="6.7265625" customWidth="1"/>
    <col min="16135" max="16136" width="0.453125" customWidth="1"/>
    <col min="16137" max="16137" width="3.26953125" customWidth="1"/>
  </cols>
  <sheetData>
    <row r="1" spans="3:7" ht="2.15" customHeight="1" x14ac:dyDescent="0.25">
      <c r="G1" t="s">
        <v>0</v>
      </c>
    </row>
    <row r="2" spans="3:7" ht="6.75" customHeight="1" x14ac:dyDescent="0.25"/>
    <row r="3" spans="3:7" ht="12.75" customHeight="1" x14ac:dyDescent="0.25">
      <c r="C3" s="1"/>
      <c r="D3" s="1"/>
      <c r="E3" s="1" t="s">
        <v>131</v>
      </c>
    </row>
    <row r="4" spans="3:7" ht="3.25" customHeight="1" x14ac:dyDescent="0.25">
      <c r="C4" s="2"/>
      <c r="D4" s="2"/>
      <c r="E4" s="2"/>
    </row>
    <row r="5" spans="3:7" ht="15" customHeight="1" x14ac:dyDescent="0.35">
      <c r="C5" s="4" t="s">
        <v>125</v>
      </c>
      <c r="D5" s="4"/>
      <c r="E5" s="4"/>
    </row>
    <row r="6" spans="3:7" ht="19.899999999999999" customHeight="1" x14ac:dyDescent="0.35">
      <c r="C6" s="5" t="s">
        <v>91</v>
      </c>
      <c r="D6" s="5"/>
      <c r="E6" s="5"/>
    </row>
    <row r="7" spans="3:7" ht="15.65" customHeight="1" x14ac:dyDescent="0.3">
      <c r="C7" s="6" t="s">
        <v>117</v>
      </c>
      <c r="D7" s="6"/>
      <c r="E7" s="6"/>
    </row>
    <row r="8" spans="3:7" ht="15.65" customHeight="1" x14ac:dyDescent="0.3">
      <c r="C8" s="6" t="s">
        <v>1</v>
      </c>
      <c r="D8" s="6"/>
      <c r="E8" s="6"/>
    </row>
    <row r="9" spans="3:7" ht="12.75" customHeight="1" x14ac:dyDescent="0.3">
      <c r="C9" s="6" t="s">
        <v>1</v>
      </c>
      <c r="D9" s="6"/>
      <c r="E9" s="6"/>
    </row>
    <row r="10" spans="3:7" ht="16.399999999999999" customHeight="1" x14ac:dyDescent="0.3">
      <c r="C10" s="7" t="s">
        <v>64</v>
      </c>
      <c r="D10" s="7"/>
      <c r="E10" s="7"/>
    </row>
    <row r="11" spans="3:7" ht="4.1500000000000004" customHeight="1" x14ac:dyDescent="0.3">
      <c r="C11" s="8"/>
      <c r="D11" s="8"/>
      <c r="E11" s="8"/>
    </row>
    <row r="12" spans="3:7" ht="14.25" customHeight="1" x14ac:dyDescent="0.3">
      <c r="C12" s="153" t="s">
        <v>124</v>
      </c>
      <c r="D12" s="153"/>
      <c r="E12" s="152"/>
    </row>
    <row r="13" spans="3:7" ht="4.1500000000000004" customHeight="1" x14ac:dyDescent="0.25"/>
    <row r="15" spans="3:7" ht="12.75" customHeight="1" x14ac:dyDescent="0.25">
      <c r="C15" s="149" t="s">
        <v>63</v>
      </c>
      <c r="D15" s="149"/>
      <c r="E15" s="151" t="s">
        <v>1</v>
      </c>
    </row>
    <row r="16" spans="3:7" ht="10.9" customHeight="1" x14ac:dyDescent="0.25">
      <c r="C16" s="148" t="s">
        <v>62</v>
      </c>
      <c r="D16" s="148"/>
      <c r="E16" s="150">
        <v>10785000</v>
      </c>
    </row>
    <row r="17" spans="3:5" ht="10.9" customHeight="1" x14ac:dyDescent="0.25">
      <c r="C17" s="146" t="s">
        <v>0</v>
      </c>
      <c r="D17" s="146"/>
      <c r="E17" s="145" t="s">
        <v>1</v>
      </c>
    </row>
    <row r="18" spans="3:5" ht="10.9" customHeight="1" x14ac:dyDescent="0.25">
      <c r="C18" s="144" t="s">
        <v>61</v>
      </c>
      <c r="D18" s="144"/>
      <c r="E18" s="143">
        <v>10785000</v>
      </c>
    </row>
    <row r="19" spans="3:5" ht="10.9" customHeight="1" x14ac:dyDescent="0.25">
      <c r="C19" s="146" t="s">
        <v>0</v>
      </c>
      <c r="D19" s="146"/>
      <c r="E19" s="145" t="s">
        <v>1</v>
      </c>
    </row>
    <row r="20" spans="3:5" ht="10.9" customHeight="1" x14ac:dyDescent="0.25">
      <c r="C20" s="149" t="s">
        <v>60</v>
      </c>
      <c r="D20" s="149"/>
      <c r="E20" s="145" t="s">
        <v>1</v>
      </c>
    </row>
    <row r="21" spans="3:5" ht="10.9" customHeight="1" x14ac:dyDescent="0.25">
      <c r="C21" s="148" t="s">
        <v>59</v>
      </c>
      <c r="D21" s="148"/>
      <c r="E21" s="147">
        <v>10575000</v>
      </c>
    </row>
    <row r="22" spans="3:5" ht="10.9" customHeight="1" x14ac:dyDescent="0.25">
      <c r="C22" s="148" t="s">
        <v>57</v>
      </c>
      <c r="D22" s="148"/>
      <c r="E22" s="147">
        <v>94071</v>
      </c>
    </row>
    <row r="23" spans="3:5" ht="10.9" customHeight="1" x14ac:dyDescent="0.25">
      <c r="C23" s="148" t="s">
        <v>58</v>
      </c>
      <c r="D23" s="148"/>
      <c r="E23" s="147">
        <v>80887.5</v>
      </c>
    </row>
    <row r="24" spans="3:5" ht="10.9" customHeight="1" x14ac:dyDescent="0.25">
      <c r="C24" s="148" t="s">
        <v>123</v>
      </c>
      <c r="D24" s="148"/>
      <c r="E24" s="147">
        <v>32463</v>
      </c>
    </row>
    <row r="25" spans="3:5" ht="10.9" customHeight="1" x14ac:dyDescent="0.25">
      <c r="C25" s="148" t="s">
        <v>56</v>
      </c>
      <c r="D25" s="148"/>
      <c r="E25" s="147">
        <v>2578.5</v>
      </c>
    </row>
    <row r="26" spans="3:5" ht="10.9" customHeight="1" x14ac:dyDescent="0.25">
      <c r="C26" s="146" t="s">
        <v>0</v>
      </c>
      <c r="D26" s="146"/>
      <c r="E26" s="145" t="s">
        <v>1</v>
      </c>
    </row>
    <row r="27" spans="3:5" ht="10.9" customHeight="1" x14ac:dyDescent="0.25">
      <c r="C27" s="144" t="s">
        <v>55</v>
      </c>
      <c r="D27" s="144"/>
      <c r="E27" s="143">
        <v>10785000</v>
      </c>
    </row>
    <row r="28" spans="3:5" ht="31.9" customHeight="1" x14ac:dyDescent="0.25"/>
    <row r="29" spans="3:5" ht="401.15" customHeight="1" x14ac:dyDescent="0.25"/>
    <row r="30" spans="3:5" ht="12.75" customHeight="1" x14ac:dyDescent="0.25">
      <c r="C30" s="35" t="s">
        <v>132</v>
      </c>
      <c r="D30" s="35"/>
      <c r="E30" s="35"/>
    </row>
    <row r="31" spans="3:5" ht="5.15" customHeight="1" x14ac:dyDescent="0.4">
      <c r="C31" s="36" t="s">
        <v>25</v>
      </c>
      <c r="D31" s="36"/>
      <c r="E31" s="36"/>
    </row>
    <row r="32" spans="3:5" ht="12.75" hidden="1" customHeight="1" x14ac:dyDescent="0.4">
      <c r="C32" s="142" t="s">
        <v>25</v>
      </c>
      <c r="D32" s="142"/>
      <c r="E32" s="142"/>
    </row>
    <row r="33" spans="1:5" ht="13.5" customHeight="1" x14ac:dyDescent="0.3">
      <c r="C33" s="40" t="s">
        <v>25</v>
      </c>
      <c r="D33" s="40"/>
      <c r="E33" s="41" t="s">
        <v>1</v>
      </c>
    </row>
    <row r="34" spans="1:5" ht="14.25" customHeight="1" x14ac:dyDescent="0.25"/>
    <row r="35" spans="1:5" ht="2.15" customHeight="1" x14ac:dyDescent="0.25">
      <c r="A35" t="s">
        <v>0</v>
      </c>
    </row>
  </sheetData>
  <printOptions horizontalCentered="1"/>
  <pageMargins left="0.25" right="0.25" top="0.25" bottom="0.25" header="0.5" footer="0.5"/>
  <pageSetup orientation="portrait" horizontalDpi="0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showGridLines="0" workbookViewId="0">
      <selection activeCell="W3" sqref="W3"/>
    </sheetView>
  </sheetViews>
  <sheetFormatPr defaultRowHeight="12.75" customHeight="1" x14ac:dyDescent="0.25"/>
  <cols>
    <col min="1" max="1" width="0.453125" customWidth="1"/>
    <col min="2" max="2" width="6.7265625" customWidth="1"/>
    <col min="3" max="3" width="8.54296875" customWidth="1"/>
    <col min="4" max="4" width="0" hidden="1" customWidth="1"/>
    <col min="5" max="5" width="12" customWidth="1"/>
    <col min="6" max="6" width="0" hidden="1" customWidth="1"/>
    <col min="7" max="7" width="7.54296875" customWidth="1"/>
    <col min="8" max="8" width="0" hidden="1" customWidth="1"/>
    <col min="9" max="9" width="6.54296875" customWidth="1"/>
    <col min="10" max="10" width="0" hidden="1" customWidth="1"/>
    <col min="11" max="11" width="12.26953125" customWidth="1"/>
    <col min="12" max="12" width="0" hidden="1" customWidth="1"/>
    <col min="13" max="13" width="8.453125" customWidth="1"/>
    <col min="14" max="14" width="0" hidden="1" customWidth="1"/>
    <col min="15" max="15" width="2" customWidth="1"/>
    <col min="16" max="16" width="0" hidden="1" customWidth="1"/>
    <col min="17" max="17" width="6.54296875" customWidth="1"/>
    <col min="18" max="18" width="0" hidden="1" customWidth="1"/>
    <col min="20" max="20" width="0" hidden="1" customWidth="1"/>
    <col min="21" max="21" width="8.453125" customWidth="1"/>
    <col min="22" max="22" width="0" hidden="1" customWidth="1"/>
    <col min="23" max="23" width="12.26953125" customWidth="1"/>
    <col min="24" max="24" width="6.7265625" customWidth="1"/>
    <col min="25" max="26" width="0.453125" customWidth="1"/>
    <col min="27" max="27" width="3.26953125" customWidth="1"/>
    <col min="28" max="256" width="13.26953125" customWidth="1"/>
    <col min="257" max="257" width="0.453125" customWidth="1"/>
    <col min="258" max="258" width="6.7265625" customWidth="1"/>
    <col min="259" max="259" width="8.54296875" customWidth="1"/>
    <col min="260" max="260" width="0" hidden="1" customWidth="1"/>
    <col min="261" max="261" width="12" customWidth="1"/>
    <col min="262" max="262" width="0" hidden="1" customWidth="1"/>
    <col min="263" max="263" width="7.54296875" customWidth="1"/>
    <col min="264" max="264" width="0" hidden="1" customWidth="1"/>
    <col min="265" max="265" width="6.54296875" customWidth="1"/>
    <col min="266" max="266" width="0" hidden="1" customWidth="1"/>
    <col min="267" max="267" width="12.26953125" customWidth="1"/>
    <col min="268" max="268" width="0" hidden="1" customWidth="1"/>
    <col min="269" max="269" width="8.453125" customWidth="1"/>
    <col min="270" max="270" width="0" hidden="1" customWidth="1"/>
    <col min="271" max="271" width="2" customWidth="1"/>
    <col min="272" max="272" width="0" hidden="1" customWidth="1"/>
    <col min="273" max="273" width="6.54296875" customWidth="1"/>
    <col min="274" max="274" width="0" hidden="1" customWidth="1"/>
    <col min="276" max="276" width="0" hidden="1" customWidth="1"/>
    <col min="277" max="277" width="8.453125" customWidth="1"/>
    <col min="278" max="278" width="0" hidden="1" customWidth="1"/>
    <col min="279" max="279" width="12.26953125" customWidth="1"/>
    <col min="280" max="280" width="6.7265625" customWidth="1"/>
    <col min="281" max="282" width="0.453125" customWidth="1"/>
    <col min="283" max="283" width="3.26953125" customWidth="1"/>
    <col min="284" max="512" width="13.26953125" customWidth="1"/>
    <col min="513" max="513" width="0.453125" customWidth="1"/>
    <col min="514" max="514" width="6.7265625" customWidth="1"/>
    <col min="515" max="515" width="8.54296875" customWidth="1"/>
    <col min="516" max="516" width="0" hidden="1" customWidth="1"/>
    <col min="517" max="517" width="12" customWidth="1"/>
    <col min="518" max="518" width="0" hidden="1" customWidth="1"/>
    <col min="519" max="519" width="7.54296875" customWidth="1"/>
    <col min="520" max="520" width="0" hidden="1" customWidth="1"/>
    <col min="521" max="521" width="6.54296875" customWidth="1"/>
    <col min="522" max="522" width="0" hidden="1" customWidth="1"/>
    <col min="523" max="523" width="12.26953125" customWidth="1"/>
    <col min="524" max="524" width="0" hidden="1" customWidth="1"/>
    <col min="525" max="525" width="8.453125" customWidth="1"/>
    <col min="526" max="526" width="0" hidden="1" customWidth="1"/>
    <col min="527" max="527" width="2" customWidth="1"/>
    <col min="528" max="528" width="0" hidden="1" customWidth="1"/>
    <col min="529" max="529" width="6.54296875" customWidth="1"/>
    <col min="530" max="530" width="0" hidden="1" customWidth="1"/>
    <col min="532" max="532" width="0" hidden="1" customWidth="1"/>
    <col min="533" max="533" width="8.453125" customWidth="1"/>
    <col min="534" max="534" width="0" hidden="1" customWidth="1"/>
    <col min="535" max="535" width="12.26953125" customWidth="1"/>
    <col min="536" max="536" width="6.7265625" customWidth="1"/>
    <col min="537" max="538" width="0.453125" customWidth="1"/>
    <col min="539" max="539" width="3.26953125" customWidth="1"/>
    <col min="540" max="768" width="13.26953125" customWidth="1"/>
    <col min="769" max="769" width="0.453125" customWidth="1"/>
    <col min="770" max="770" width="6.7265625" customWidth="1"/>
    <col min="771" max="771" width="8.54296875" customWidth="1"/>
    <col min="772" max="772" width="0" hidden="1" customWidth="1"/>
    <col min="773" max="773" width="12" customWidth="1"/>
    <col min="774" max="774" width="0" hidden="1" customWidth="1"/>
    <col min="775" max="775" width="7.54296875" customWidth="1"/>
    <col min="776" max="776" width="0" hidden="1" customWidth="1"/>
    <col min="777" max="777" width="6.54296875" customWidth="1"/>
    <col min="778" max="778" width="0" hidden="1" customWidth="1"/>
    <col min="779" max="779" width="12.26953125" customWidth="1"/>
    <col min="780" max="780" width="0" hidden="1" customWidth="1"/>
    <col min="781" max="781" width="8.453125" customWidth="1"/>
    <col min="782" max="782" width="0" hidden="1" customWidth="1"/>
    <col min="783" max="783" width="2" customWidth="1"/>
    <col min="784" max="784" width="0" hidden="1" customWidth="1"/>
    <col min="785" max="785" width="6.54296875" customWidth="1"/>
    <col min="786" max="786" width="0" hidden="1" customWidth="1"/>
    <col min="788" max="788" width="0" hidden="1" customWidth="1"/>
    <col min="789" max="789" width="8.453125" customWidth="1"/>
    <col min="790" max="790" width="0" hidden="1" customWidth="1"/>
    <col min="791" max="791" width="12.26953125" customWidth="1"/>
    <col min="792" max="792" width="6.7265625" customWidth="1"/>
    <col min="793" max="794" width="0.453125" customWidth="1"/>
    <col min="795" max="795" width="3.26953125" customWidth="1"/>
    <col min="796" max="1024" width="13.26953125" customWidth="1"/>
    <col min="1025" max="1025" width="0.453125" customWidth="1"/>
    <col min="1026" max="1026" width="6.7265625" customWidth="1"/>
    <col min="1027" max="1027" width="8.54296875" customWidth="1"/>
    <col min="1028" max="1028" width="0" hidden="1" customWidth="1"/>
    <col min="1029" max="1029" width="12" customWidth="1"/>
    <col min="1030" max="1030" width="0" hidden="1" customWidth="1"/>
    <col min="1031" max="1031" width="7.54296875" customWidth="1"/>
    <col min="1032" max="1032" width="0" hidden="1" customWidth="1"/>
    <col min="1033" max="1033" width="6.54296875" customWidth="1"/>
    <col min="1034" max="1034" width="0" hidden="1" customWidth="1"/>
    <col min="1035" max="1035" width="12.26953125" customWidth="1"/>
    <col min="1036" max="1036" width="0" hidden="1" customWidth="1"/>
    <col min="1037" max="1037" width="8.453125" customWidth="1"/>
    <col min="1038" max="1038" width="0" hidden="1" customWidth="1"/>
    <col min="1039" max="1039" width="2" customWidth="1"/>
    <col min="1040" max="1040" width="0" hidden="1" customWidth="1"/>
    <col min="1041" max="1041" width="6.54296875" customWidth="1"/>
    <col min="1042" max="1042" width="0" hidden="1" customWidth="1"/>
    <col min="1044" max="1044" width="0" hidden="1" customWidth="1"/>
    <col min="1045" max="1045" width="8.453125" customWidth="1"/>
    <col min="1046" max="1046" width="0" hidden="1" customWidth="1"/>
    <col min="1047" max="1047" width="12.26953125" customWidth="1"/>
    <col min="1048" max="1048" width="6.7265625" customWidth="1"/>
    <col min="1049" max="1050" width="0.453125" customWidth="1"/>
    <col min="1051" max="1051" width="3.26953125" customWidth="1"/>
    <col min="1052" max="1280" width="13.26953125" customWidth="1"/>
    <col min="1281" max="1281" width="0.453125" customWidth="1"/>
    <col min="1282" max="1282" width="6.7265625" customWidth="1"/>
    <col min="1283" max="1283" width="8.54296875" customWidth="1"/>
    <col min="1284" max="1284" width="0" hidden="1" customWidth="1"/>
    <col min="1285" max="1285" width="12" customWidth="1"/>
    <col min="1286" max="1286" width="0" hidden="1" customWidth="1"/>
    <col min="1287" max="1287" width="7.54296875" customWidth="1"/>
    <col min="1288" max="1288" width="0" hidden="1" customWidth="1"/>
    <col min="1289" max="1289" width="6.54296875" customWidth="1"/>
    <col min="1290" max="1290" width="0" hidden="1" customWidth="1"/>
    <col min="1291" max="1291" width="12.26953125" customWidth="1"/>
    <col min="1292" max="1292" width="0" hidden="1" customWidth="1"/>
    <col min="1293" max="1293" width="8.453125" customWidth="1"/>
    <col min="1294" max="1294" width="0" hidden="1" customWidth="1"/>
    <col min="1295" max="1295" width="2" customWidth="1"/>
    <col min="1296" max="1296" width="0" hidden="1" customWidth="1"/>
    <col min="1297" max="1297" width="6.54296875" customWidth="1"/>
    <col min="1298" max="1298" width="0" hidden="1" customWidth="1"/>
    <col min="1300" max="1300" width="0" hidden="1" customWidth="1"/>
    <col min="1301" max="1301" width="8.453125" customWidth="1"/>
    <col min="1302" max="1302" width="0" hidden="1" customWidth="1"/>
    <col min="1303" max="1303" width="12.26953125" customWidth="1"/>
    <col min="1304" max="1304" width="6.7265625" customWidth="1"/>
    <col min="1305" max="1306" width="0.453125" customWidth="1"/>
    <col min="1307" max="1307" width="3.26953125" customWidth="1"/>
    <col min="1308" max="1536" width="13.26953125" customWidth="1"/>
    <col min="1537" max="1537" width="0.453125" customWidth="1"/>
    <col min="1538" max="1538" width="6.7265625" customWidth="1"/>
    <col min="1539" max="1539" width="8.54296875" customWidth="1"/>
    <col min="1540" max="1540" width="0" hidden="1" customWidth="1"/>
    <col min="1541" max="1541" width="12" customWidth="1"/>
    <col min="1542" max="1542" width="0" hidden="1" customWidth="1"/>
    <col min="1543" max="1543" width="7.54296875" customWidth="1"/>
    <col min="1544" max="1544" width="0" hidden="1" customWidth="1"/>
    <col min="1545" max="1545" width="6.54296875" customWidth="1"/>
    <col min="1546" max="1546" width="0" hidden="1" customWidth="1"/>
    <col min="1547" max="1547" width="12.26953125" customWidth="1"/>
    <col min="1548" max="1548" width="0" hidden="1" customWidth="1"/>
    <col min="1549" max="1549" width="8.453125" customWidth="1"/>
    <col min="1550" max="1550" width="0" hidden="1" customWidth="1"/>
    <col min="1551" max="1551" width="2" customWidth="1"/>
    <col min="1552" max="1552" width="0" hidden="1" customWidth="1"/>
    <col min="1553" max="1553" width="6.54296875" customWidth="1"/>
    <col min="1554" max="1554" width="0" hidden="1" customWidth="1"/>
    <col min="1556" max="1556" width="0" hidden="1" customWidth="1"/>
    <col min="1557" max="1557" width="8.453125" customWidth="1"/>
    <col min="1558" max="1558" width="0" hidden="1" customWidth="1"/>
    <col min="1559" max="1559" width="12.26953125" customWidth="1"/>
    <col min="1560" max="1560" width="6.7265625" customWidth="1"/>
    <col min="1561" max="1562" width="0.453125" customWidth="1"/>
    <col min="1563" max="1563" width="3.26953125" customWidth="1"/>
    <col min="1564" max="1792" width="13.26953125" customWidth="1"/>
    <col min="1793" max="1793" width="0.453125" customWidth="1"/>
    <col min="1794" max="1794" width="6.7265625" customWidth="1"/>
    <col min="1795" max="1795" width="8.54296875" customWidth="1"/>
    <col min="1796" max="1796" width="0" hidden="1" customWidth="1"/>
    <col min="1797" max="1797" width="12" customWidth="1"/>
    <col min="1798" max="1798" width="0" hidden="1" customWidth="1"/>
    <col min="1799" max="1799" width="7.54296875" customWidth="1"/>
    <col min="1800" max="1800" width="0" hidden="1" customWidth="1"/>
    <col min="1801" max="1801" width="6.54296875" customWidth="1"/>
    <col min="1802" max="1802" width="0" hidden="1" customWidth="1"/>
    <col min="1803" max="1803" width="12.26953125" customWidth="1"/>
    <col min="1804" max="1804" width="0" hidden="1" customWidth="1"/>
    <col min="1805" max="1805" width="8.453125" customWidth="1"/>
    <col min="1806" max="1806" width="0" hidden="1" customWidth="1"/>
    <col min="1807" max="1807" width="2" customWidth="1"/>
    <col min="1808" max="1808" width="0" hidden="1" customWidth="1"/>
    <col min="1809" max="1809" width="6.54296875" customWidth="1"/>
    <col min="1810" max="1810" width="0" hidden="1" customWidth="1"/>
    <col min="1812" max="1812" width="0" hidden="1" customWidth="1"/>
    <col min="1813" max="1813" width="8.453125" customWidth="1"/>
    <col min="1814" max="1814" width="0" hidden="1" customWidth="1"/>
    <col min="1815" max="1815" width="12.26953125" customWidth="1"/>
    <col min="1816" max="1816" width="6.7265625" customWidth="1"/>
    <col min="1817" max="1818" width="0.453125" customWidth="1"/>
    <col min="1819" max="1819" width="3.26953125" customWidth="1"/>
    <col min="1820" max="2048" width="13.26953125" customWidth="1"/>
    <col min="2049" max="2049" width="0.453125" customWidth="1"/>
    <col min="2050" max="2050" width="6.7265625" customWidth="1"/>
    <col min="2051" max="2051" width="8.54296875" customWidth="1"/>
    <col min="2052" max="2052" width="0" hidden="1" customWidth="1"/>
    <col min="2053" max="2053" width="12" customWidth="1"/>
    <col min="2054" max="2054" width="0" hidden="1" customWidth="1"/>
    <col min="2055" max="2055" width="7.54296875" customWidth="1"/>
    <col min="2056" max="2056" width="0" hidden="1" customWidth="1"/>
    <col min="2057" max="2057" width="6.54296875" customWidth="1"/>
    <col min="2058" max="2058" width="0" hidden="1" customWidth="1"/>
    <col min="2059" max="2059" width="12.26953125" customWidth="1"/>
    <col min="2060" max="2060" width="0" hidden="1" customWidth="1"/>
    <col min="2061" max="2061" width="8.453125" customWidth="1"/>
    <col min="2062" max="2062" width="0" hidden="1" customWidth="1"/>
    <col min="2063" max="2063" width="2" customWidth="1"/>
    <col min="2064" max="2064" width="0" hidden="1" customWidth="1"/>
    <col min="2065" max="2065" width="6.54296875" customWidth="1"/>
    <col min="2066" max="2066" width="0" hidden="1" customWidth="1"/>
    <col min="2068" max="2068" width="0" hidden="1" customWidth="1"/>
    <col min="2069" max="2069" width="8.453125" customWidth="1"/>
    <col min="2070" max="2070" width="0" hidden="1" customWidth="1"/>
    <col min="2071" max="2071" width="12.26953125" customWidth="1"/>
    <col min="2072" max="2072" width="6.7265625" customWidth="1"/>
    <col min="2073" max="2074" width="0.453125" customWidth="1"/>
    <col min="2075" max="2075" width="3.26953125" customWidth="1"/>
    <col min="2076" max="2304" width="13.26953125" customWidth="1"/>
    <col min="2305" max="2305" width="0.453125" customWidth="1"/>
    <col min="2306" max="2306" width="6.7265625" customWidth="1"/>
    <col min="2307" max="2307" width="8.54296875" customWidth="1"/>
    <col min="2308" max="2308" width="0" hidden="1" customWidth="1"/>
    <col min="2309" max="2309" width="12" customWidth="1"/>
    <col min="2310" max="2310" width="0" hidden="1" customWidth="1"/>
    <col min="2311" max="2311" width="7.54296875" customWidth="1"/>
    <col min="2312" max="2312" width="0" hidden="1" customWidth="1"/>
    <col min="2313" max="2313" width="6.54296875" customWidth="1"/>
    <col min="2314" max="2314" width="0" hidden="1" customWidth="1"/>
    <col min="2315" max="2315" width="12.26953125" customWidth="1"/>
    <col min="2316" max="2316" width="0" hidden="1" customWidth="1"/>
    <col min="2317" max="2317" width="8.453125" customWidth="1"/>
    <col min="2318" max="2318" width="0" hidden="1" customWidth="1"/>
    <col min="2319" max="2319" width="2" customWidth="1"/>
    <col min="2320" max="2320" width="0" hidden="1" customWidth="1"/>
    <col min="2321" max="2321" width="6.54296875" customWidth="1"/>
    <col min="2322" max="2322" width="0" hidden="1" customWidth="1"/>
    <col min="2324" max="2324" width="0" hidden="1" customWidth="1"/>
    <col min="2325" max="2325" width="8.453125" customWidth="1"/>
    <col min="2326" max="2326" width="0" hidden="1" customWidth="1"/>
    <col min="2327" max="2327" width="12.26953125" customWidth="1"/>
    <col min="2328" max="2328" width="6.7265625" customWidth="1"/>
    <col min="2329" max="2330" width="0.453125" customWidth="1"/>
    <col min="2331" max="2331" width="3.26953125" customWidth="1"/>
    <col min="2332" max="2560" width="13.26953125" customWidth="1"/>
    <col min="2561" max="2561" width="0.453125" customWidth="1"/>
    <col min="2562" max="2562" width="6.7265625" customWidth="1"/>
    <col min="2563" max="2563" width="8.54296875" customWidth="1"/>
    <col min="2564" max="2564" width="0" hidden="1" customWidth="1"/>
    <col min="2565" max="2565" width="12" customWidth="1"/>
    <col min="2566" max="2566" width="0" hidden="1" customWidth="1"/>
    <col min="2567" max="2567" width="7.54296875" customWidth="1"/>
    <col min="2568" max="2568" width="0" hidden="1" customWidth="1"/>
    <col min="2569" max="2569" width="6.54296875" customWidth="1"/>
    <col min="2570" max="2570" width="0" hidden="1" customWidth="1"/>
    <col min="2571" max="2571" width="12.26953125" customWidth="1"/>
    <col min="2572" max="2572" width="0" hidden="1" customWidth="1"/>
    <col min="2573" max="2573" width="8.453125" customWidth="1"/>
    <col min="2574" max="2574" width="0" hidden="1" customWidth="1"/>
    <col min="2575" max="2575" width="2" customWidth="1"/>
    <col min="2576" max="2576" width="0" hidden="1" customWidth="1"/>
    <col min="2577" max="2577" width="6.54296875" customWidth="1"/>
    <col min="2578" max="2578" width="0" hidden="1" customWidth="1"/>
    <col min="2580" max="2580" width="0" hidden="1" customWidth="1"/>
    <col min="2581" max="2581" width="8.453125" customWidth="1"/>
    <col min="2582" max="2582" width="0" hidden="1" customWidth="1"/>
    <col min="2583" max="2583" width="12.26953125" customWidth="1"/>
    <col min="2584" max="2584" width="6.7265625" customWidth="1"/>
    <col min="2585" max="2586" width="0.453125" customWidth="1"/>
    <col min="2587" max="2587" width="3.26953125" customWidth="1"/>
    <col min="2588" max="2816" width="13.26953125" customWidth="1"/>
    <col min="2817" max="2817" width="0.453125" customWidth="1"/>
    <col min="2818" max="2818" width="6.7265625" customWidth="1"/>
    <col min="2819" max="2819" width="8.54296875" customWidth="1"/>
    <col min="2820" max="2820" width="0" hidden="1" customWidth="1"/>
    <col min="2821" max="2821" width="12" customWidth="1"/>
    <col min="2822" max="2822" width="0" hidden="1" customWidth="1"/>
    <col min="2823" max="2823" width="7.54296875" customWidth="1"/>
    <col min="2824" max="2824" width="0" hidden="1" customWidth="1"/>
    <col min="2825" max="2825" width="6.54296875" customWidth="1"/>
    <col min="2826" max="2826" width="0" hidden="1" customWidth="1"/>
    <col min="2827" max="2827" width="12.26953125" customWidth="1"/>
    <col min="2828" max="2828" width="0" hidden="1" customWidth="1"/>
    <col min="2829" max="2829" width="8.453125" customWidth="1"/>
    <col min="2830" max="2830" width="0" hidden="1" customWidth="1"/>
    <col min="2831" max="2831" width="2" customWidth="1"/>
    <col min="2832" max="2832" width="0" hidden="1" customWidth="1"/>
    <col min="2833" max="2833" width="6.54296875" customWidth="1"/>
    <col min="2834" max="2834" width="0" hidden="1" customWidth="1"/>
    <col min="2836" max="2836" width="0" hidden="1" customWidth="1"/>
    <col min="2837" max="2837" width="8.453125" customWidth="1"/>
    <col min="2838" max="2838" width="0" hidden="1" customWidth="1"/>
    <col min="2839" max="2839" width="12.26953125" customWidth="1"/>
    <col min="2840" max="2840" width="6.7265625" customWidth="1"/>
    <col min="2841" max="2842" width="0.453125" customWidth="1"/>
    <col min="2843" max="2843" width="3.26953125" customWidth="1"/>
    <col min="2844" max="3072" width="13.26953125" customWidth="1"/>
    <col min="3073" max="3073" width="0.453125" customWidth="1"/>
    <col min="3074" max="3074" width="6.7265625" customWidth="1"/>
    <col min="3075" max="3075" width="8.54296875" customWidth="1"/>
    <col min="3076" max="3076" width="0" hidden="1" customWidth="1"/>
    <col min="3077" max="3077" width="12" customWidth="1"/>
    <col min="3078" max="3078" width="0" hidden="1" customWidth="1"/>
    <col min="3079" max="3079" width="7.54296875" customWidth="1"/>
    <col min="3080" max="3080" width="0" hidden="1" customWidth="1"/>
    <col min="3081" max="3081" width="6.54296875" customWidth="1"/>
    <col min="3082" max="3082" width="0" hidden="1" customWidth="1"/>
    <col min="3083" max="3083" width="12.26953125" customWidth="1"/>
    <col min="3084" max="3084" width="0" hidden="1" customWidth="1"/>
    <col min="3085" max="3085" width="8.453125" customWidth="1"/>
    <col min="3086" max="3086" width="0" hidden="1" customWidth="1"/>
    <col min="3087" max="3087" width="2" customWidth="1"/>
    <col min="3088" max="3088" width="0" hidden="1" customWidth="1"/>
    <col min="3089" max="3089" width="6.54296875" customWidth="1"/>
    <col min="3090" max="3090" width="0" hidden="1" customWidth="1"/>
    <col min="3092" max="3092" width="0" hidden="1" customWidth="1"/>
    <col min="3093" max="3093" width="8.453125" customWidth="1"/>
    <col min="3094" max="3094" width="0" hidden="1" customWidth="1"/>
    <col min="3095" max="3095" width="12.26953125" customWidth="1"/>
    <col min="3096" max="3096" width="6.7265625" customWidth="1"/>
    <col min="3097" max="3098" width="0.453125" customWidth="1"/>
    <col min="3099" max="3099" width="3.26953125" customWidth="1"/>
    <col min="3100" max="3328" width="13.26953125" customWidth="1"/>
    <col min="3329" max="3329" width="0.453125" customWidth="1"/>
    <col min="3330" max="3330" width="6.7265625" customWidth="1"/>
    <col min="3331" max="3331" width="8.54296875" customWidth="1"/>
    <col min="3332" max="3332" width="0" hidden="1" customWidth="1"/>
    <col min="3333" max="3333" width="12" customWidth="1"/>
    <col min="3334" max="3334" width="0" hidden="1" customWidth="1"/>
    <col min="3335" max="3335" width="7.54296875" customWidth="1"/>
    <col min="3336" max="3336" width="0" hidden="1" customWidth="1"/>
    <col min="3337" max="3337" width="6.54296875" customWidth="1"/>
    <col min="3338" max="3338" width="0" hidden="1" customWidth="1"/>
    <col min="3339" max="3339" width="12.26953125" customWidth="1"/>
    <col min="3340" max="3340" width="0" hidden="1" customWidth="1"/>
    <col min="3341" max="3341" width="8.453125" customWidth="1"/>
    <col min="3342" max="3342" width="0" hidden="1" customWidth="1"/>
    <col min="3343" max="3343" width="2" customWidth="1"/>
    <col min="3344" max="3344" width="0" hidden="1" customWidth="1"/>
    <col min="3345" max="3345" width="6.54296875" customWidth="1"/>
    <col min="3346" max="3346" width="0" hidden="1" customWidth="1"/>
    <col min="3348" max="3348" width="0" hidden="1" customWidth="1"/>
    <col min="3349" max="3349" width="8.453125" customWidth="1"/>
    <col min="3350" max="3350" width="0" hidden="1" customWidth="1"/>
    <col min="3351" max="3351" width="12.26953125" customWidth="1"/>
    <col min="3352" max="3352" width="6.7265625" customWidth="1"/>
    <col min="3353" max="3354" width="0.453125" customWidth="1"/>
    <col min="3355" max="3355" width="3.26953125" customWidth="1"/>
    <col min="3356" max="3584" width="13.26953125" customWidth="1"/>
    <col min="3585" max="3585" width="0.453125" customWidth="1"/>
    <col min="3586" max="3586" width="6.7265625" customWidth="1"/>
    <col min="3587" max="3587" width="8.54296875" customWidth="1"/>
    <col min="3588" max="3588" width="0" hidden="1" customWidth="1"/>
    <col min="3589" max="3589" width="12" customWidth="1"/>
    <col min="3590" max="3590" width="0" hidden="1" customWidth="1"/>
    <col min="3591" max="3591" width="7.54296875" customWidth="1"/>
    <col min="3592" max="3592" width="0" hidden="1" customWidth="1"/>
    <col min="3593" max="3593" width="6.54296875" customWidth="1"/>
    <col min="3594" max="3594" width="0" hidden="1" customWidth="1"/>
    <col min="3595" max="3595" width="12.26953125" customWidth="1"/>
    <col min="3596" max="3596" width="0" hidden="1" customWidth="1"/>
    <col min="3597" max="3597" width="8.453125" customWidth="1"/>
    <col min="3598" max="3598" width="0" hidden="1" customWidth="1"/>
    <col min="3599" max="3599" width="2" customWidth="1"/>
    <col min="3600" max="3600" width="0" hidden="1" customWidth="1"/>
    <col min="3601" max="3601" width="6.54296875" customWidth="1"/>
    <col min="3602" max="3602" width="0" hidden="1" customWidth="1"/>
    <col min="3604" max="3604" width="0" hidden="1" customWidth="1"/>
    <col min="3605" max="3605" width="8.453125" customWidth="1"/>
    <col min="3606" max="3606" width="0" hidden="1" customWidth="1"/>
    <col min="3607" max="3607" width="12.26953125" customWidth="1"/>
    <col min="3608" max="3608" width="6.7265625" customWidth="1"/>
    <col min="3609" max="3610" width="0.453125" customWidth="1"/>
    <col min="3611" max="3611" width="3.26953125" customWidth="1"/>
    <col min="3612" max="3840" width="13.26953125" customWidth="1"/>
    <col min="3841" max="3841" width="0.453125" customWidth="1"/>
    <col min="3842" max="3842" width="6.7265625" customWidth="1"/>
    <col min="3843" max="3843" width="8.54296875" customWidth="1"/>
    <col min="3844" max="3844" width="0" hidden="1" customWidth="1"/>
    <col min="3845" max="3845" width="12" customWidth="1"/>
    <col min="3846" max="3846" width="0" hidden="1" customWidth="1"/>
    <col min="3847" max="3847" width="7.54296875" customWidth="1"/>
    <col min="3848" max="3848" width="0" hidden="1" customWidth="1"/>
    <col min="3849" max="3849" width="6.54296875" customWidth="1"/>
    <col min="3850" max="3850" width="0" hidden="1" customWidth="1"/>
    <col min="3851" max="3851" width="12.26953125" customWidth="1"/>
    <col min="3852" max="3852" width="0" hidden="1" customWidth="1"/>
    <col min="3853" max="3853" width="8.453125" customWidth="1"/>
    <col min="3854" max="3854" width="0" hidden="1" customWidth="1"/>
    <col min="3855" max="3855" width="2" customWidth="1"/>
    <col min="3856" max="3856" width="0" hidden="1" customWidth="1"/>
    <col min="3857" max="3857" width="6.54296875" customWidth="1"/>
    <col min="3858" max="3858" width="0" hidden="1" customWidth="1"/>
    <col min="3860" max="3860" width="0" hidden="1" customWidth="1"/>
    <col min="3861" max="3861" width="8.453125" customWidth="1"/>
    <col min="3862" max="3862" width="0" hidden="1" customWidth="1"/>
    <col min="3863" max="3863" width="12.26953125" customWidth="1"/>
    <col min="3864" max="3864" width="6.7265625" customWidth="1"/>
    <col min="3865" max="3866" width="0.453125" customWidth="1"/>
    <col min="3867" max="3867" width="3.26953125" customWidth="1"/>
    <col min="3868" max="4096" width="13.26953125" customWidth="1"/>
    <col min="4097" max="4097" width="0.453125" customWidth="1"/>
    <col min="4098" max="4098" width="6.7265625" customWidth="1"/>
    <col min="4099" max="4099" width="8.54296875" customWidth="1"/>
    <col min="4100" max="4100" width="0" hidden="1" customWidth="1"/>
    <col min="4101" max="4101" width="12" customWidth="1"/>
    <col min="4102" max="4102" width="0" hidden="1" customWidth="1"/>
    <col min="4103" max="4103" width="7.54296875" customWidth="1"/>
    <col min="4104" max="4104" width="0" hidden="1" customWidth="1"/>
    <col min="4105" max="4105" width="6.54296875" customWidth="1"/>
    <col min="4106" max="4106" width="0" hidden="1" customWidth="1"/>
    <col min="4107" max="4107" width="12.26953125" customWidth="1"/>
    <col min="4108" max="4108" width="0" hidden="1" customWidth="1"/>
    <col min="4109" max="4109" width="8.453125" customWidth="1"/>
    <col min="4110" max="4110" width="0" hidden="1" customWidth="1"/>
    <col min="4111" max="4111" width="2" customWidth="1"/>
    <col min="4112" max="4112" width="0" hidden="1" customWidth="1"/>
    <col min="4113" max="4113" width="6.54296875" customWidth="1"/>
    <col min="4114" max="4114" width="0" hidden="1" customWidth="1"/>
    <col min="4116" max="4116" width="0" hidden="1" customWidth="1"/>
    <col min="4117" max="4117" width="8.453125" customWidth="1"/>
    <col min="4118" max="4118" width="0" hidden="1" customWidth="1"/>
    <col min="4119" max="4119" width="12.26953125" customWidth="1"/>
    <col min="4120" max="4120" width="6.7265625" customWidth="1"/>
    <col min="4121" max="4122" width="0.453125" customWidth="1"/>
    <col min="4123" max="4123" width="3.26953125" customWidth="1"/>
    <col min="4124" max="4352" width="13.26953125" customWidth="1"/>
    <col min="4353" max="4353" width="0.453125" customWidth="1"/>
    <col min="4354" max="4354" width="6.7265625" customWidth="1"/>
    <col min="4355" max="4355" width="8.54296875" customWidth="1"/>
    <col min="4356" max="4356" width="0" hidden="1" customWidth="1"/>
    <col min="4357" max="4357" width="12" customWidth="1"/>
    <col min="4358" max="4358" width="0" hidden="1" customWidth="1"/>
    <col min="4359" max="4359" width="7.54296875" customWidth="1"/>
    <col min="4360" max="4360" width="0" hidden="1" customWidth="1"/>
    <col min="4361" max="4361" width="6.54296875" customWidth="1"/>
    <col min="4362" max="4362" width="0" hidden="1" customWidth="1"/>
    <col min="4363" max="4363" width="12.26953125" customWidth="1"/>
    <col min="4364" max="4364" width="0" hidden="1" customWidth="1"/>
    <col min="4365" max="4365" width="8.453125" customWidth="1"/>
    <col min="4366" max="4366" width="0" hidden="1" customWidth="1"/>
    <col min="4367" max="4367" width="2" customWidth="1"/>
    <col min="4368" max="4368" width="0" hidden="1" customWidth="1"/>
    <col min="4369" max="4369" width="6.54296875" customWidth="1"/>
    <col min="4370" max="4370" width="0" hidden="1" customWidth="1"/>
    <col min="4372" max="4372" width="0" hidden="1" customWidth="1"/>
    <col min="4373" max="4373" width="8.453125" customWidth="1"/>
    <col min="4374" max="4374" width="0" hidden="1" customWidth="1"/>
    <col min="4375" max="4375" width="12.26953125" customWidth="1"/>
    <col min="4376" max="4376" width="6.7265625" customWidth="1"/>
    <col min="4377" max="4378" width="0.453125" customWidth="1"/>
    <col min="4379" max="4379" width="3.26953125" customWidth="1"/>
    <col min="4380" max="4608" width="13.26953125" customWidth="1"/>
    <col min="4609" max="4609" width="0.453125" customWidth="1"/>
    <col min="4610" max="4610" width="6.7265625" customWidth="1"/>
    <col min="4611" max="4611" width="8.54296875" customWidth="1"/>
    <col min="4612" max="4612" width="0" hidden="1" customWidth="1"/>
    <col min="4613" max="4613" width="12" customWidth="1"/>
    <col min="4614" max="4614" width="0" hidden="1" customWidth="1"/>
    <col min="4615" max="4615" width="7.54296875" customWidth="1"/>
    <col min="4616" max="4616" width="0" hidden="1" customWidth="1"/>
    <col min="4617" max="4617" width="6.54296875" customWidth="1"/>
    <col min="4618" max="4618" width="0" hidden="1" customWidth="1"/>
    <col min="4619" max="4619" width="12.26953125" customWidth="1"/>
    <col min="4620" max="4620" width="0" hidden="1" customWidth="1"/>
    <col min="4621" max="4621" width="8.453125" customWidth="1"/>
    <col min="4622" max="4622" width="0" hidden="1" customWidth="1"/>
    <col min="4623" max="4623" width="2" customWidth="1"/>
    <col min="4624" max="4624" width="0" hidden="1" customWidth="1"/>
    <col min="4625" max="4625" width="6.54296875" customWidth="1"/>
    <col min="4626" max="4626" width="0" hidden="1" customWidth="1"/>
    <col min="4628" max="4628" width="0" hidden="1" customWidth="1"/>
    <col min="4629" max="4629" width="8.453125" customWidth="1"/>
    <col min="4630" max="4630" width="0" hidden="1" customWidth="1"/>
    <col min="4631" max="4631" width="12.26953125" customWidth="1"/>
    <col min="4632" max="4632" width="6.7265625" customWidth="1"/>
    <col min="4633" max="4634" width="0.453125" customWidth="1"/>
    <col min="4635" max="4635" width="3.26953125" customWidth="1"/>
    <col min="4636" max="4864" width="13.26953125" customWidth="1"/>
    <col min="4865" max="4865" width="0.453125" customWidth="1"/>
    <col min="4866" max="4866" width="6.7265625" customWidth="1"/>
    <col min="4867" max="4867" width="8.54296875" customWidth="1"/>
    <col min="4868" max="4868" width="0" hidden="1" customWidth="1"/>
    <col min="4869" max="4869" width="12" customWidth="1"/>
    <col min="4870" max="4870" width="0" hidden="1" customWidth="1"/>
    <col min="4871" max="4871" width="7.54296875" customWidth="1"/>
    <col min="4872" max="4872" width="0" hidden="1" customWidth="1"/>
    <col min="4873" max="4873" width="6.54296875" customWidth="1"/>
    <col min="4874" max="4874" width="0" hidden="1" customWidth="1"/>
    <col min="4875" max="4875" width="12.26953125" customWidth="1"/>
    <col min="4876" max="4876" width="0" hidden="1" customWidth="1"/>
    <col min="4877" max="4877" width="8.453125" customWidth="1"/>
    <col min="4878" max="4878" width="0" hidden="1" customWidth="1"/>
    <col min="4879" max="4879" width="2" customWidth="1"/>
    <col min="4880" max="4880" width="0" hidden="1" customWidth="1"/>
    <col min="4881" max="4881" width="6.54296875" customWidth="1"/>
    <col min="4882" max="4882" width="0" hidden="1" customWidth="1"/>
    <col min="4884" max="4884" width="0" hidden="1" customWidth="1"/>
    <col min="4885" max="4885" width="8.453125" customWidth="1"/>
    <col min="4886" max="4886" width="0" hidden="1" customWidth="1"/>
    <col min="4887" max="4887" width="12.26953125" customWidth="1"/>
    <col min="4888" max="4888" width="6.7265625" customWidth="1"/>
    <col min="4889" max="4890" width="0.453125" customWidth="1"/>
    <col min="4891" max="4891" width="3.26953125" customWidth="1"/>
    <col min="4892" max="5120" width="13.26953125" customWidth="1"/>
    <col min="5121" max="5121" width="0.453125" customWidth="1"/>
    <col min="5122" max="5122" width="6.7265625" customWidth="1"/>
    <col min="5123" max="5123" width="8.54296875" customWidth="1"/>
    <col min="5124" max="5124" width="0" hidden="1" customWidth="1"/>
    <col min="5125" max="5125" width="12" customWidth="1"/>
    <col min="5126" max="5126" width="0" hidden="1" customWidth="1"/>
    <col min="5127" max="5127" width="7.54296875" customWidth="1"/>
    <col min="5128" max="5128" width="0" hidden="1" customWidth="1"/>
    <col min="5129" max="5129" width="6.54296875" customWidth="1"/>
    <col min="5130" max="5130" width="0" hidden="1" customWidth="1"/>
    <col min="5131" max="5131" width="12.26953125" customWidth="1"/>
    <col min="5132" max="5132" width="0" hidden="1" customWidth="1"/>
    <col min="5133" max="5133" width="8.453125" customWidth="1"/>
    <col min="5134" max="5134" width="0" hidden="1" customWidth="1"/>
    <col min="5135" max="5135" width="2" customWidth="1"/>
    <col min="5136" max="5136" width="0" hidden="1" customWidth="1"/>
    <col min="5137" max="5137" width="6.54296875" customWidth="1"/>
    <col min="5138" max="5138" width="0" hidden="1" customWidth="1"/>
    <col min="5140" max="5140" width="0" hidden="1" customWidth="1"/>
    <col min="5141" max="5141" width="8.453125" customWidth="1"/>
    <col min="5142" max="5142" width="0" hidden="1" customWidth="1"/>
    <col min="5143" max="5143" width="12.26953125" customWidth="1"/>
    <col min="5144" max="5144" width="6.7265625" customWidth="1"/>
    <col min="5145" max="5146" width="0.453125" customWidth="1"/>
    <col min="5147" max="5147" width="3.26953125" customWidth="1"/>
    <col min="5148" max="5376" width="13.26953125" customWidth="1"/>
    <col min="5377" max="5377" width="0.453125" customWidth="1"/>
    <col min="5378" max="5378" width="6.7265625" customWidth="1"/>
    <col min="5379" max="5379" width="8.54296875" customWidth="1"/>
    <col min="5380" max="5380" width="0" hidden="1" customWidth="1"/>
    <col min="5381" max="5381" width="12" customWidth="1"/>
    <col min="5382" max="5382" width="0" hidden="1" customWidth="1"/>
    <col min="5383" max="5383" width="7.54296875" customWidth="1"/>
    <col min="5384" max="5384" width="0" hidden="1" customWidth="1"/>
    <col min="5385" max="5385" width="6.54296875" customWidth="1"/>
    <col min="5386" max="5386" width="0" hidden="1" customWidth="1"/>
    <col min="5387" max="5387" width="12.26953125" customWidth="1"/>
    <col min="5388" max="5388" width="0" hidden="1" customWidth="1"/>
    <col min="5389" max="5389" width="8.453125" customWidth="1"/>
    <col min="5390" max="5390" width="0" hidden="1" customWidth="1"/>
    <col min="5391" max="5391" width="2" customWidth="1"/>
    <col min="5392" max="5392" width="0" hidden="1" customWidth="1"/>
    <col min="5393" max="5393" width="6.54296875" customWidth="1"/>
    <col min="5394" max="5394" width="0" hidden="1" customWidth="1"/>
    <col min="5396" max="5396" width="0" hidden="1" customWidth="1"/>
    <col min="5397" max="5397" width="8.453125" customWidth="1"/>
    <col min="5398" max="5398" width="0" hidden="1" customWidth="1"/>
    <col min="5399" max="5399" width="12.26953125" customWidth="1"/>
    <col min="5400" max="5400" width="6.7265625" customWidth="1"/>
    <col min="5401" max="5402" width="0.453125" customWidth="1"/>
    <col min="5403" max="5403" width="3.26953125" customWidth="1"/>
    <col min="5404" max="5632" width="13.26953125" customWidth="1"/>
    <col min="5633" max="5633" width="0.453125" customWidth="1"/>
    <col min="5634" max="5634" width="6.7265625" customWidth="1"/>
    <col min="5635" max="5635" width="8.54296875" customWidth="1"/>
    <col min="5636" max="5636" width="0" hidden="1" customWidth="1"/>
    <col min="5637" max="5637" width="12" customWidth="1"/>
    <col min="5638" max="5638" width="0" hidden="1" customWidth="1"/>
    <col min="5639" max="5639" width="7.54296875" customWidth="1"/>
    <col min="5640" max="5640" width="0" hidden="1" customWidth="1"/>
    <col min="5641" max="5641" width="6.54296875" customWidth="1"/>
    <col min="5642" max="5642" width="0" hidden="1" customWidth="1"/>
    <col min="5643" max="5643" width="12.26953125" customWidth="1"/>
    <col min="5644" max="5644" width="0" hidden="1" customWidth="1"/>
    <col min="5645" max="5645" width="8.453125" customWidth="1"/>
    <col min="5646" max="5646" width="0" hidden="1" customWidth="1"/>
    <col min="5647" max="5647" width="2" customWidth="1"/>
    <col min="5648" max="5648" width="0" hidden="1" customWidth="1"/>
    <col min="5649" max="5649" width="6.54296875" customWidth="1"/>
    <col min="5650" max="5650" width="0" hidden="1" customWidth="1"/>
    <col min="5652" max="5652" width="0" hidden="1" customWidth="1"/>
    <col min="5653" max="5653" width="8.453125" customWidth="1"/>
    <col min="5654" max="5654" width="0" hidden="1" customWidth="1"/>
    <col min="5655" max="5655" width="12.26953125" customWidth="1"/>
    <col min="5656" max="5656" width="6.7265625" customWidth="1"/>
    <col min="5657" max="5658" width="0.453125" customWidth="1"/>
    <col min="5659" max="5659" width="3.26953125" customWidth="1"/>
    <col min="5660" max="5888" width="13.26953125" customWidth="1"/>
    <col min="5889" max="5889" width="0.453125" customWidth="1"/>
    <col min="5890" max="5890" width="6.7265625" customWidth="1"/>
    <col min="5891" max="5891" width="8.54296875" customWidth="1"/>
    <col min="5892" max="5892" width="0" hidden="1" customWidth="1"/>
    <col min="5893" max="5893" width="12" customWidth="1"/>
    <col min="5894" max="5894" width="0" hidden="1" customWidth="1"/>
    <col min="5895" max="5895" width="7.54296875" customWidth="1"/>
    <col min="5896" max="5896" width="0" hidden="1" customWidth="1"/>
    <col min="5897" max="5897" width="6.54296875" customWidth="1"/>
    <col min="5898" max="5898" width="0" hidden="1" customWidth="1"/>
    <col min="5899" max="5899" width="12.26953125" customWidth="1"/>
    <col min="5900" max="5900" width="0" hidden="1" customWidth="1"/>
    <col min="5901" max="5901" width="8.453125" customWidth="1"/>
    <col min="5902" max="5902" width="0" hidden="1" customWidth="1"/>
    <col min="5903" max="5903" width="2" customWidth="1"/>
    <col min="5904" max="5904" width="0" hidden="1" customWidth="1"/>
    <col min="5905" max="5905" width="6.54296875" customWidth="1"/>
    <col min="5906" max="5906" width="0" hidden="1" customWidth="1"/>
    <col min="5908" max="5908" width="0" hidden="1" customWidth="1"/>
    <col min="5909" max="5909" width="8.453125" customWidth="1"/>
    <col min="5910" max="5910" width="0" hidden="1" customWidth="1"/>
    <col min="5911" max="5911" width="12.26953125" customWidth="1"/>
    <col min="5912" max="5912" width="6.7265625" customWidth="1"/>
    <col min="5913" max="5914" width="0.453125" customWidth="1"/>
    <col min="5915" max="5915" width="3.26953125" customWidth="1"/>
    <col min="5916" max="6144" width="13.26953125" customWidth="1"/>
    <col min="6145" max="6145" width="0.453125" customWidth="1"/>
    <col min="6146" max="6146" width="6.7265625" customWidth="1"/>
    <col min="6147" max="6147" width="8.54296875" customWidth="1"/>
    <col min="6148" max="6148" width="0" hidden="1" customWidth="1"/>
    <col min="6149" max="6149" width="12" customWidth="1"/>
    <col min="6150" max="6150" width="0" hidden="1" customWidth="1"/>
    <col min="6151" max="6151" width="7.54296875" customWidth="1"/>
    <col min="6152" max="6152" width="0" hidden="1" customWidth="1"/>
    <col min="6153" max="6153" width="6.54296875" customWidth="1"/>
    <col min="6154" max="6154" width="0" hidden="1" customWidth="1"/>
    <col min="6155" max="6155" width="12.26953125" customWidth="1"/>
    <col min="6156" max="6156" width="0" hidden="1" customWidth="1"/>
    <col min="6157" max="6157" width="8.453125" customWidth="1"/>
    <col min="6158" max="6158" width="0" hidden="1" customWidth="1"/>
    <col min="6159" max="6159" width="2" customWidth="1"/>
    <col min="6160" max="6160" width="0" hidden="1" customWidth="1"/>
    <col min="6161" max="6161" width="6.54296875" customWidth="1"/>
    <col min="6162" max="6162" width="0" hidden="1" customWidth="1"/>
    <col min="6164" max="6164" width="0" hidden="1" customWidth="1"/>
    <col min="6165" max="6165" width="8.453125" customWidth="1"/>
    <col min="6166" max="6166" width="0" hidden="1" customWidth="1"/>
    <col min="6167" max="6167" width="12.26953125" customWidth="1"/>
    <col min="6168" max="6168" width="6.7265625" customWidth="1"/>
    <col min="6169" max="6170" width="0.453125" customWidth="1"/>
    <col min="6171" max="6171" width="3.26953125" customWidth="1"/>
    <col min="6172" max="6400" width="13.26953125" customWidth="1"/>
    <col min="6401" max="6401" width="0.453125" customWidth="1"/>
    <col min="6402" max="6402" width="6.7265625" customWidth="1"/>
    <col min="6403" max="6403" width="8.54296875" customWidth="1"/>
    <col min="6404" max="6404" width="0" hidden="1" customWidth="1"/>
    <col min="6405" max="6405" width="12" customWidth="1"/>
    <col min="6406" max="6406" width="0" hidden="1" customWidth="1"/>
    <col min="6407" max="6407" width="7.54296875" customWidth="1"/>
    <col min="6408" max="6408" width="0" hidden="1" customWidth="1"/>
    <col min="6409" max="6409" width="6.54296875" customWidth="1"/>
    <col min="6410" max="6410" width="0" hidden="1" customWidth="1"/>
    <col min="6411" max="6411" width="12.26953125" customWidth="1"/>
    <col min="6412" max="6412" width="0" hidden="1" customWidth="1"/>
    <col min="6413" max="6413" width="8.453125" customWidth="1"/>
    <col min="6414" max="6414" width="0" hidden="1" customWidth="1"/>
    <col min="6415" max="6415" width="2" customWidth="1"/>
    <col min="6416" max="6416" width="0" hidden="1" customWidth="1"/>
    <col min="6417" max="6417" width="6.54296875" customWidth="1"/>
    <col min="6418" max="6418" width="0" hidden="1" customWidth="1"/>
    <col min="6420" max="6420" width="0" hidden="1" customWidth="1"/>
    <col min="6421" max="6421" width="8.453125" customWidth="1"/>
    <col min="6422" max="6422" width="0" hidden="1" customWidth="1"/>
    <col min="6423" max="6423" width="12.26953125" customWidth="1"/>
    <col min="6424" max="6424" width="6.7265625" customWidth="1"/>
    <col min="6425" max="6426" width="0.453125" customWidth="1"/>
    <col min="6427" max="6427" width="3.26953125" customWidth="1"/>
    <col min="6428" max="6656" width="13.26953125" customWidth="1"/>
    <col min="6657" max="6657" width="0.453125" customWidth="1"/>
    <col min="6658" max="6658" width="6.7265625" customWidth="1"/>
    <col min="6659" max="6659" width="8.54296875" customWidth="1"/>
    <col min="6660" max="6660" width="0" hidden="1" customWidth="1"/>
    <col min="6661" max="6661" width="12" customWidth="1"/>
    <col min="6662" max="6662" width="0" hidden="1" customWidth="1"/>
    <col min="6663" max="6663" width="7.54296875" customWidth="1"/>
    <col min="6664" max="6664" width="0" hidden="1" customWidth="1"/>
    <col min="6665" max="6665" width="6.54296875" customWidth="1"/>
    <col min="6666" max="6666" width="0" hidden="1" customWidth="1"/>
    <col min="6667" max="6667" width="12.26953125" customWidth="1"/>
    <col min="6668" max="6668" width="0" hidden="1" customWidth="1"/>
    <col min="6669" max="6669" width="8.453125" customWidth="1"/>
    <col min="6670" max="6670" width="0" hidden="1" customWidth="1"/>
    <col min="6671" max="6671" width="2" customWidth="1"/>
    <col min="6672" max="6672" width="0" hidden="1" customWidth="1"/>
    <col min="6673" max="6673" width="6.54296875" customWidth="1"/>
    <col min="6674" max="6674" width="0" hidden="1" customWidth="1"/>
    <col min="6676" max="6676" width="0" hidden="1" customWidth="1"/>
    <col min="6677" max="6677" width="8.453125" customWidth="1"/>
    <col min="6678" max="6678" width="0" hidden="1" customWidth="1"/>
    <col min="6679" max="6679" width="12.26953125" customWidth="1"/>
    <col min="6680" max="6680" width="6.7265625" customWidth="1"/>
    <col min="6681" max="6682" width="0.453125" customWidth="1"/>
    <col min="6683" max="6683" width="3.26953125" customWidth="1"/>
    <col min="6684" max="6912" width="13.26953125" customWidth="1"/>
    <col min="6913" max="6913" width="0.453125" customWidth="1"/>
    <col min="6914" max="6914" width="6.7265625" customWidth="1"/>
    <col min="6915" max="6915" width="8.54296875" customWidth="1"/>
    <col min="6916" max="6916" width="0" hidden="1" customWidth="1"/>
    <col min="6917" max="6917" width="12" customWidth="1"/>
    <col min="6918" max="6918" width="0" hidden="1" customWidth="1"/>
    <col min="6919" max="6919" width="7.54296875" customWidth="1"/>
    <col min="6920" max="6920" width="0" hidden="1" customWidth="1"/>
    <col min="6921" max="6921" width="6.54296875" customWidth="1"/>
    <col min="6922" max="6922" width="0" hidden="1" customWidth="1"/>
    <col min="6923" max="6923" width="12.26953125" customWidth="1"/>
    <col min="6924" max="6924" width="0" hidden="1" customWidth="1"/>
    <col min="6925" max="6925" width="8.453125" customWidth="1"/>
    <col min="6926" max="6926" width="0" hidden="1" customWidth="1"/>
    <col min="6927" max="6927" width="2" customWidth="1"/>
    <col min="6928" max="6928" width="0" hidden="1" customWidth="1"/>
    <col min="6929" max="6929" width="6.54296875" customWidth="1"/>
    <col min="6930" max="6930" width="0" hidden="1" customWidth="1"/>
    <col min="6932" max="6932" width="0" hidden="1" customWidth="1"/>
    <col min="6933" max="6933" width="8.453125" customWidth="1"/>
    <col min="6934" max="6934" width="0" hidden="1" customWidth="1"/>
    <col min="6935" max="6935" width="12.26953125" customWidth="1"/>
    <col min="6936" max="6936" width="6.7265625" customWidth="1"/>
    <col min="6937" max="6938" width="0.453125" customWidth="1"/>
    <col min="6939" max="6939" width="3.26953125" customWidth="1"/>
    <col min="6940" max="7168" width="13.26953125" customWidth="1"/>
    <col min="7169" max="7169" width="0.453125" customWidth="1"/>
    <col min="7170" max="7170" width="6.7265625" customWidth="1"/>
    <col min="7171" max="7171" width="8.54296875" customWidth="1"/>
    <col min="7172" max="7172" width="0" hidden="1" customWidth="1"/>
    <col min="7173" max="7173" width="12" customWidth="1"/>
    <col min="7174" max="7174" width="0" hidden="1" customWidth="1"/>
    <col min="7175" max="7175" width="7.54296875" customWidth="1"/>
    <col min="7176" max="7176" width="0" hidden="1" customWidth="1"/>
    <col min="7177" max="7177" width="6.54296875" customWidth="1"/>
    <col min="7178" max="7178" width="0" hidden="1" customWidth="1"/>
    <col min="7179" max="7179" width="12.26953125" customWidth="1"/>
    <col min="7180" max="7180" width="0" hidden="1" customWidth="1"/>
    <col min="7181" max="7181" width="8.453125" customWidth="1"/>
    <col min="7182" max="7182" width="0" hidden="1" customWidth="1"/>
    <col min="7183" max="7183" width="2" customWidth="1"/>
    <col min="7184" max="7184" width="0" hidden="1" customWidth="1"/>
    <col min="7185" max="7185" width="6.54296875" customWidth="1"/>
    <col min="7186" max="7186" width="0" hidden="1" customWidth="1"/>
    <col min="7188" max="7188" width="0" hidden="1" customWidth="1"/>
    <col min="7189" max="7189" width="8.453125" customWidth="1"/>
    <col min="7190" max="7190" width="0" hidden="1" customWidth="1"/>
    <col min="7191" max="7191" width="12.26953125" customWidth="1"/>
    <col min="7192" max="7192" width="6.7265625" customWidth="1"/>
    <col min="7193" max="7194" width="0.453125" customWidth="1"/>
    <col min="7195" max="7195" width="3.26953125" customWidth="1"/>
    <col min="7196" max="7424" width="13.26953125" customWidth="1"/>
    <col min="7425" max="7425" width="0.453125" customWidth="1"/>
    <col min="7426" max="7426" width="6.7265625" customWidth="1"/>
    <col min="7427" max="7427" width="8.54296875" customWidth="1"/>
    <col min="7428" max="7428" width="0" hidden="1" customWidth="1"/>
    <col min="7429" max="7429" width="12" customWidth="1"/>
    <col min="7430" max="7430" width="0" hidden="1" customWidth="1"/>
    <col min="7431" max="7431" width="7.54296875" customWidth="1"/>
    <col min="7432" max="7432" width="0" hidden="1" customWidth="1"/>
    <col min="7433" max="7433" width="6.54296875" customWidth="1"/>
    <col min="7434" max="7434" width="0" hidden="1" customWidth="1"/>
    <col min="7435" max="7435" width="12.26953125" customWidth="1"/>
    <col min="7436" max="7436" width="0" hidden="1" customWidth="1"/>
    <col min="7437" max="7437" width="8.453125" customWidth="1"/>
    <col min="7438" max="7438" width="0" hidden="1" customWidth="1"/>
    <col min="7439" max="7439" width="2" customWidth="1"/>
    <col min="7440" max="7440" width="0" hidden="1" customWidth="1"/>
    <col min="7441" max="7441" width="6.54296875" customWidth="1"/>
    <col min="7442" max="7442" width="0" hidden="1" customWidth="1"/>
    <col min="7444" max="7444" width="0" hidden="1" customWidth="1"/>
    <col min="7445" max="7445" width="8.453125" customWidth="1"/>
    <col min="7446" max="7446" width="0" hidden="1" customWidth="1"/>
    <col min="7447" max="7447" width="12.26953125" customWidth="1"/>
    <col min="7448" max="7448" width="6.7265625" customWidth="1"/>
    <col min="7449" max="7450" width="0.453125" customWidth="1"/>
    <col min="7451" max="7451" width="3.26953125" customWidth="1"/>
    <col min="7452" max="7680" width="13.26953125" customWidth="1"/>
    <col min="7681" max="7681" width="0.453125" customWidth="1"/>
    <col min="7682" max="7682" width="6.7265625" customWidth="1"/>
    <col min="7683" max="7683" width="8.54296875" customWidth="1"/>
    <col min="7684" max="7684" width="0" hidden="1" customWidth="1"/>
    <col min="7685" max="7685" width="12" customWidth="1"/>
    <col min="7686" max="7686" width="0" hidden="1" customWidth="1"/>
    <col min="7687" max="7687" width="7.54296875" customWidth="1"/>
    <col min="7688" max="7688" width="0" hidden="1" customWidth="1"/>
    <col min="7689" max="7689" width="6.54296875" customWidth="1"/>
    <col min="7690" max="7690" width="0" hidden="1" customWidth="1"/>
    <col min="7691" max="7691" width="12.26953125" customWidth="1"/>
    <col min="7692" max="7692" width="0" hidden="1" customWidth="1"/>
    <col min="7693" max="7693" width="8.453125" customWidth="1"/>
    <col min="7694" max="7694" width="0" hidden="1" customWidth="1"/>
    <col min="7695" max="7695" width="2" customWidth="1"/>
    <col min="7696" max="7696" width="0" hidden="1" customWidth="1"/>
    <col min="7697" max="7697" width="6.54296875" customWidth="1"/>
    <col min="7698" max="7698" width="0" hidden="1" customWidth="1"/>
    <col min="7700" max="7700" width="0" hidden="1" customWidth="1"/>
    <col min="7701" max="7701" width="8.453125" customWidth="1"/>
    <col min="7702" max="7702" width="0" hidden="1" customWidth="1"/>
    <col min="7703" max="7703" width="12.26953125" customWidth="1"/>
    <col min="7704" max="7704" width="6.7265625" customWidth="1"/>
    <col min="7705" max="7706" width="0.453125" customWidth="1"/>
    <col min="7707" max="7707" width="3.26953125" customWidth="1"/>
    <col min="7708" max="7936" width="13.26953125" customWidth="1"/>
    <col min="7937" max="7937" width="0.453125" customWidth="1"/>
    <col min="7938" max="7938" width="6.7265625" customWidth="1"/>
    <col min="7939" max="7939" width="8.54296875" customWidth="1"/>
    <col min="7940" max="7940" width="0" hidden="1" customWidth="1"/>
    <col min="7941" max="7941" width="12" customWidth="1"/>
    <col min="7942" max="7942" width="0" hidden="1" customWidth="1"/>
    <col min="7943" max="7943" width="7.54296875" customWidth="1"/>
    <col min="7944" max="7944" width="0" hidden="1" customWidth="1"/>
    <col min="7945" max="7945" width="6.54296875" customWidth="1"/>
    <col min="7946" max="7946" width="0" hidden="1" customWidth="1"/>
    <col min="7947" max="7947" width="12.26953125" customWidth="1"/>
    <col min="7948" max="7948" width="0" hidden="1" customWidth="1"/>
    <col min="7949" max="7949" width="8.453125" customWidth="1"/>
    <col min="7950" max="7950" width="0" hidden="1" customWidth="1"/>
    <col min="7951" max="7951" width="2" customWidth="1"/>
    <col min="7952" max="7952" width="0" hidden="1" customWidth="1"/>
    <col min="7953" max="7953" width="6.54296875" customWidth="1"/>
    <col min="7954" max="7954" width="0" hidden="1" customWidth="1"/>
    <col min="7956" max="7956" width="0" hidden="1" customWidth="1"/>
    <col min="7957" max="7957" width="8.453125" customWidth="1"/>
    <col min="7958" max="7958" width="0" hidden="1" customWidth="1"/>
    <col min="7959" max="7959" width="12.26953125" customWidth="1"/>
    <col min="7960" max="7960" width="6.7265625" customWidth="1"/>
    <col min="7961" max="7962" width="0.453125" customWidth="1"/>
    <col min="7963" max="7963" width="3.26953125" customWidth="1"/>
    <col min="7964" max="8192" width="13.26953125" customWidth="1"/>
    <col min="8193" max="8193" width="0.453125" customWidth="1"/>
    <col min="8194" max="8194" width="6.7265625" customWidth="1"/>
    <col min="8195" max="8195" width="8.54296875" customWidth="1"/>
    <col min="8196" max="8196" width="0" hidden="1" customWidth="1"/>
    <col min="8197" max="8197" width="12" customWidth="1"/>
    <col min="8198" max="8198" width="0" hidden="1" customWidth="1"/>
    <col min="8199" max="8199" width="7.54296875" customWidth="1"/>
    <col min="8200" max="8200" width="0" hidden="1" customWidth="1"/>
    <col min="8201" max="8201" width="6.54296875" customWidth="1"/>
    <col min="8202" max="8202" width="0" hidden="1" customWidth="1"/>
    <col min="8203" max="8203" width="12.26953125" customWidth="1"/>
    <col min="8204" max="8204" width="0" hidden="1" customWidth="1"/>
    <col min="8205" max="8205" width="8.453125" customWidth="1"/>
    <col min="8206" max="8206" width="0" hidden="1" customWidth="1"/>
    <col min="8207" max="8207" width="2" customWidth="1"/>
    <col min="8208" max="8208" width="0" hidden="1" customWidth="1"/>
    <col min="8209" max="8209" width="6.54296875" customWidth="1"/>
    <col min="8210" max="8210" width="0" hidden="1" customWidth="1"/>
    <col min="8212" max="8212" width="0" hidden="1" customWidth="1"/>
    <col min="8213" max="8213" width="8.453125" customWidth="1"/>
    <col min="8214" max="8214" width="0" hidden="1" customWidth="1"/>
    <col min="8215" max="8215" width="12.26953125" customWidth="1"/>
    <col min="8216" max="8216" width="6.7265625" customWidth="1"/>
    <col min="8217" max="8218" width="0.453125" customWidth="1"/>
    <col min="8219" max="8219" width="3.26953125" customWidth="1"/>
    <col min="8220" max="8448" width="13.26953125" customWidth="1"/>
    <col min="8449" max="8449" width="0.453125" customWidth="1"/>
    <col min="8450" max="8450" width="6.7265625" customWidth="1"/>
    <col min="8451" max="8451" width="8.54296875" customWidth="1"/>
    <col min="8452" max="8452" width="0" hidden="1" customWidth="1"/>
    <col min="8453" max="8453" width="12" customWidth="1"/>
    <col min="8454" max="8454" width="0" hidden="1" customWidth="1"/>
    <col min="8455" max="8455" width="7.54296875" customWidth="1"/>
    <col min="8456" max="8456" width="0" hidden="1" customWidth="1"/>
    <col min="8457" max="8457" width="6.54296875" customWidth="1"/>
    <col min="8458" max="8458" width="0" hidden="1" customWidth="1"/>
    <col min="8459" max="8459" width="12.26953125" customWidth="1"/>
    <col min="8460" max="8460" width="0" hidden="1" customWidth="1"/>
    <col min="8461" max="8461" width="8.453125" customWidth="1"/>
    <col min="8462" max="8462" width="0" hidden="1" customWidth="1"/>
    <col min="8463" max="8463" width="2" customWidth="1"/>
    <col min="8464" max="8464" width="0" hidden="1" customWidth="1"/>
    <col min="8465" max="8465" width="6.54296875" customWidth="1"/>
    <col min="8466" max="8466" width="0" hidden="1" customWidth="1"/>
    <col min="8468" max="8468" width="0" hidden="1" customWidth="1"/>
    <col min="8469" max="8469" width="8.453125" customWidth="1"/>
    <col min="8470" max="8470" width="0" hidden="1" customWidth="1"/>
    <col min="8471" max="8471" width="12.26953125" customWidth="1"/>
    <col min="8472" max="8472" width="6.7265625" customWidth="1"/>
    <col min="8473" max="8474" width="0.453125" customWidth="1"/>
    <col min="8475" max="8475" width="3.26953125" customWidth="1"/>
    <col min="8476" max="8704" width="13.26953125" customWidth="1"/>
    <col min="8705" max="8705" width="0.453125" customWidth="1"/>
    <col min="8706" max="8706" width="6.7265625" customWidth="1"/>
    <col min="8707" max="8707" width="8.54296875" customWidth="1"/>
    <col min="8708" max="8708" width="0" hidden="1" customWidth="1"/>
    <col min="8709" max="8709" width="12" customWidth="1"/>
    <col min="8710" max="8710" width="0" hidden="1" customWidth="1"/>
    <col min="8711" max="8711" width="7.54296875" customWidth="1"/>
    <col min="8712" max="8712" width="0" hidden="1" customWidth="1"/>
    <col min="8713" max="8713" width="6.54296875" customWidth="1"/>
    <col min="8714" max="8714" width="0" hidden="1" customWidth="1"/>
    <col min="8715" max="8715" width="12.26953125" customWidth="1"/>
    <col min="8716" max="8716" width="0" hidden="1" customWidth="1"/>
    <col min="8717" max="8717" width="8.453125" customWidth="1"/>
    <col min="8718" max="8718" width="0" hidden="1" customWidth="1"/>
    <col min="8719" max="8719" width="2" customWidth="1"/>
    <col min="8720" max="8720" width="0" hidden="1" customWidth="1"/>
    <col min="8721" max="8721" width="6.54296875" customWidth="1"/>
    <col min="8722" max="8722" width="0" hidden="1" customWidth="1"/>
    <col min="8724" max="8724" width="0" hidden="1" customWidth="1"/>
    <col min="8725" max="8725" width="8.453125" customWidth="1"/>
    <col min="8726" max="8726" width="0" hidden="1" customWidth="1"/>
    <col min="8727" max="8727" width="12.26953125" customWidth="1"/>
    <col min="8728" max="8728" width="6.7265625" customWidth="1"/>
    <col min="8729" max="8730" width="0.453125" customWidth="1"/>
    <col min="8731" max="8731" width="3.26953125" customWidth="1"/>
    <col min="8732" max="8960" width="13.26953125" customWidth="1"/>
    <col min="8961" max="8961" width="0.453125" customWidth="1"/>
    <col min="8962" max="8962" width="6.7265625" customWidth="1"/>
    <col min="8963" max="8963" width="8.54296875" customWidth="1"/>
    <col min="8964" max="8964" width="0" hidden="1" customWidth="1"/>
    <col min="8965" max="8965" width="12" customWidth="1"/>
    <col min="8966" max="8966" width="0" hidden="1" customWidth="1"/>
    <col min="8967" max="8967" width="7.54296875" customWidth="1"/>
    <col min="8968" max="8968" width="0" hidden="1" customWidth="1"/>
    <col min="8969" max="8969" width="6.54296875" customWidth="1"/>
    <col min="8970" max="8970" width="0" hidden="1" customWidth="1"/>
    <col min="8971" max="8971" width="12.26953125" customWidth="1"/>
    <col min="8972" max="8972" width="0" hidden="1" customWidth="1"/>
    <col min="8973" max="8973" width="8.453125" customWidth="1"/>
    <col min="8974" max="8974" width="0" hidden="1" customWidth="1"/>
    <col min="8975" max="8975" width="2" customWidth="1"/>
    <col min="8976" max="8976" width="0" hidden="1" customWidth="1"/>
    <col min="8977" max="8977" width="6.54296875" customWidth="1"/>
    <col min="8978" max="8978" width="0" hidden="1" customWidth="1"/>
    <col min="8980" max="8980" width="0" hidden="1" customWidth="1"/>
    <col min="8981" max="8981" width="8.453125" customWidth="1"/>
    <col min="8982" max="8982" width="0" hidden="1" customWidth="1"/>
    <col min="8983" max="8983" width="12.26953125" customWidth="1"/>
    <col min="8984" max="8984" width="6.7265625" customWidth="1"/>
    <col min="8985" max="8986" width="0.453125" customWidth="1"/>
    <col min="8987" max="8987" width="3.26953125" customWidth="1"/>
    <col min="8988" max="9216" width="13.26953125" customWidth="1"/>
    <col min="9217" max="9217" width="0.453125" customWidth="1"/>
    <col min="9218" max="9218" width="6.7265625" customWidth="1"/>
    <col min="9219" max="9219" width="8.54296875" customWidth="1"/>
    <col min="9220" max="9220" width="0" hidden="1" customWidth="1"/>
    <col min="9221" max="9221" width="12" customWidth="1"/>
    <col min="9222" max="9222" width="0" hidden="1" customWidth="1"/>
    <col min="9223" max="9223" width="7.54296875" customWidth="1"/>
    <col min="9224" max="9224" width="0" hidden="1" customWidth="1"/>
    <col min="9225" max="9225" width="6.54296875" customWidth="1"/>
    <col min="9226" max="9226" width="0" hidden="1" customWidth="1"/>
    <col min="9227" max="9227" width="12.26953125" customWidth="1"/>
    <col min="9228" max="9228" width="0" hidden="1" customWidth="1"/>
    <col min="9229" max="9229" width="8.453125" customWidth="1"/>
    <col min="9230" max="9230" width="0" hidden="1" customWidth="1"/>
    <col min="9231" max="9231" width="2" customWidth="1"/>
    <col min="9232" max="9232" width="0" hidden="1" customWidth="1"/>
    <col min="9233" max="9233" width="6.54296875" customWidth="1"/>
    <col min="9234" max="9234" width="0" hidden="1" customWidth="1"/>
    <col min="9236" max="9236" width="0" hidden="1" customWidth="1"/>
    <col min="9237" max="9237" width="8.453125" customWidth="1"/>
    <col min="9238" max="9238" width="0" hidden="1" customWidth="1"/>
    <col min="9239" max="9239" width="12.26953125" customWidth="1"/>
    <col min="9240" max="9240" width="6.7265625" customWidth="1"/>
    <col min="9241" max="9242" width="0.453125" customWidth="1"/>
    <col min="9243" max="9243" width="3.26953125" customWidth="1"/>
    <col min="9244" max="9472" width="13.26953125" customWidth="1"/>
    <col min="9473" max="9473" width="0.453125" customWidth="1"/>
    <col min="9474" max="9474" width="6.7265625" customWidth="1"/>
    <col min="9475" max="9475" width="8.54296875" customWidth="1"/>
    <col min="9476" max="9476" width="0" hidden="1" customWidth="1"/>
    <col min="9477" max="9477" width="12" customWidth="1"/>
    <col min="9478" max="9478" width="0" hidden="1" customWidth="1"/>
    <col min="9479" max="9479" width="7.54296875" customWidth="1"/>
    <col min="9480" max="9480" width="0" hidden="1" customWidth="1"/>
    <col min="9481" max="9481" width="6.54296875" customWidth="1"/>
    <col min="9482" max="9482" width="0" hidden="1" customWidth="1"/>
    <col min="9483" max="9483" width="12.26953125" customWidth="1"/>
    <col min="9484" max="9484" width="0" hidden="1" customWidth="1"/>
    <col min="9485" max="9485" width="8.453125" customWidth="1"/>
    <col min="9486" max="9486" width="0" hidden="1" customWidth="1"/>
    <col min="9487" max="9487" width="2" customWidth="1"/>
    <col min="9488" max="9488" width="0" hidden="1" customWidth="1"/>
    <col min="9489" max="9489" width="6.54296875" customWidth="1"/>
    <col min="9490" max="9490" width="0" hidden="1" customWidth="1"/>
    <col min="9492" max="9492" width="0" hidden="1" customWidth="1"/>
    <col min="9493" max="9493" width="8.453125" customWidth="1"/>
    <col min="9494" max="9494" width="0" hidden="1" customWidth="1"/>
    <col min="9495" max="9495" width="12.26953125" customWidth="1"/>
    <col min="9496" max="9496" width="6.7265625" customWidth="1"/>
    <col min="9497" max="9498" width="0.453125" customWidth="1"/>
    <col min="9499" max="9499" width="3.26953125" customWidth="1"/>
    <col min="9500" max="9728" width="13.26953125" customWidth="1"/>
    <col min="9729" max="9729" width="0.453125" customWidth="1"/>
    <col min="9730" max="9730" width="6.7265625" customWidth="1"/>
    <col min="9731" max="9731" width="8.54296875" customWidth="1"/>
    <col min="9732" max="9732" width="0" hidden="1" customWidth="1"/>
    <col min="9733" max="9733" width="12" customWidth="1"/>
    <col min="9734" max="9734" width="0" hidden="1" customWidth="1"/>
    <col min="9735" max="9735" width="7.54296875" customWidth="1"/>
    <col min="9736" max="9736" width="0" hidden="1" customWidth="1"/>
    <col min="9737" max="9737" width="6.54296875" customWidth="1"/>
    <col min="9738" max="9738" width="0" hidden="1" customWidth="1"/>
    <col min="9739" max="9739" width="12.26953125" customWidth="1"/>
    <col min="9740" max="9740" width="0" hidden="1" customWidth="1"/>
    <col min="9741" max="9741" width="8.453125" customWidth="1"/>
    <col min="9742" max="9742" width="0" hidden="1" customWidth="1"/>
    <col min="9743" max="9743" width="2" customWidth="1"/>
    <col min="9744" max="9744" width="0" hidden="1" customWidth="1"/>
    <col min="9745" max="9745" width="6.54296875" customWidth="1"/>
    <col min="9746" max="9746" width="0" hidden="1" customWidth="1"/>
    <col min="9748" max="9748" width="0" hidden="1" customWidth="1"/>
    <col min="9749" max="9749" width="8.453125" customWidth="1"/>
    <col min="9750" max="9750" width="0" hidden="1" customWidth="1"/>
    <col min="9751" max="9751" width="12.26953125" customWidth="1"/>
    <col min="9752" max="9752" width="6.7265625" customWidth="1"/>
    <col min="9753" max="9754" width="0.453125" customWidth="1"/>
    <col min="9755" max="9755" width="3.26953125" customWidth="1"/>
    <col min="9756" max="9984" width="13.26953125" customWidth="1"/>
    <col min="9985" max="9985" width="0.453125" customWidth="1"/>
    <col min="9986" max="9986" width="6.7265625" customWidth="1"/>
    <col min="9987" max="9987" width="8.54296875" customWidth="1"/>
    <col min="9988" max="9988" width="0" hidden="1" customWidth="1"/>
    <col min="9989" max="9989" width="12" customWidth="1"/>
    <col min="9990" max="9990" width="0" hidden="1" customWidth="1"/>
    <col min="9991" max="9991" width="7.54296875" customWidth="1"/>
    <col min="9992" max="9992" width="0" hidden="1" customWidth="1"/>
    <col min="9993" max="9993" width="6.54296875" customWidth="1"/>
    <col min="9994" max="9994" width="0" hidden="1" customWidth="1"/>
    <col min="9995" max="9995" width="12.26953125" customWidth="1"/>
    <col min="9996" max="9996" width="0" hidden="1" customWidth="1"/>
    <col min="9997" max="9997" width="8.453125" customWidth="1"/>
    <col min="9998" max="9998" width="0" hidden="1" customWidth="1"/>
    <col min="9999" max="9999" width="2" customWidth="1"/>
    <col min="10000" max="10000" width="0" hidden="1" customWidth="1"/>
    <col min="10001" max="10001" width="6.54296875" customWidth="1"/>
    <col min="10002" max="10002" width="0" hidden="1" customWidth="1"/>
    <col min="10004" max="10004" width="0" hidden="1" customWidth="1"/>
    <col min="10005" max="10005" width="8.453125" customWidth="1"/>
    <col min="10006" max="10006" width="0" hidden="1" customWidth="1"/>
    <col min="10007" max="10007" width="12.26953125" customWidth="1"/>
    <col min="10008" max="10008" width="6.7265625" customWidth="1"/>
    <col min="10009" max="10010" width="0.453125" customWidth="1"/>
    <col min="10011" max="10011" width="3.26953125" customWidth="1"/>
    <col min="10012" max="10240" width="13.26953125" customWidth="1"/>
    <col min="10241" max="10241" width="0.453125" customWidth="1"/>
    <col min="10242" max="10242" width="6.7265625" customWidth="1"/>
    <col min="10243" max="10243" width="8.54296875" customWidth="1"/>
    <col min="10244" max="10244" width="0" hidden="1" customWidth="1"/>
    <col min="10245" max="10245" width="12" customWidth="1"/>
    <col min="10246" max="10246" width="0" hidden="1" customWidth="1"/>
    <col min="10247" max="10247" width="7.54296875" customWidth="1"/>
    <col min="10248" max="10248" width="0" hidden="1" customWidth="1"/>
    <col min="10249" max="10249" width="6.54296875" customWidth="1"/>
    <col min="10250" max="10250" width="0" hidden="1" customWidth="1"/>
    <col min="10251" max="10251" width="12.26953125" customWidth="1"/>
    <col min="10252" max="10252" width="0" hidden="1" customWidth="1"/>
    <col min="10253" max="10253" width="8.453125" customWidth="1"/>
    <col min="10254" max="10254" width="0" hidden="1" customWidth="1"/>
    <col min="10255" max="10255" width="2" customWidth="1"/>
    <col min="10256" max="10256" width="0" hidden="1" customWidth="1"/>
    <col min="10257" max="10257" width="6.54296875" customWidth="1"/>
    <col min="10258" max="10258" width="0" hidden="1" customWidth="1"/>
    <col min="10260" max="10260" width="0" hidden="1" customWidth="1"/>
    <col min="10261" max="10261" width="8.453125" customWidth="1"/>
    <col min="10262" max="10262" width="0" hidden="1" customWidth="1"/>
    <col min="10263" max="10263" width="12.26953125" customWidth="1"/>
    <col min="10264" max="10264" width="6.7265625" customWidth="1"/>
    <col min="10265" max="10266" width="0.453125" customWidth="1"/>
    <col min="10267" max="10267" width="3.26953125" customWidth="1"/>
    <col min="10268" max="10496" width="13.26953125" customWidth="1"/>
    <col min="10497" max="10497" width="0.453125" customWidth="1"/>
    <col min="10498" max="10498" width="6.7265625" customWidth="1"/>
    <col min="10499" max="10499" width="8.54296875" customWidth="1"/>
    <col min="10500" max="10500" width="0" hidden="1" customWidth="1"/>
    <col min="10501" max="10501" width="12" customWidth="1"/>
    <col min="10502" max="10502" width="0" hidden="1" customWidth="1"/>
    <col min="10503" max="10503" width="7.54296875" customWidth="1"/>
    <col min="10504" max="10504" width="0" hidden="1" customWidth="1"/>
    <col min="10505" max="10505" width="6.54296875" customWidth="1"/>
    <col min="10506" max="10506" width="0" hidden="1" customWidth="1"/>
    <col min="10507" max="10507" width="12.26953125" customWidth="1"/>
    <col min="10508" max="10508" width="0" hidden="1" customWidth="1"/>
    <col min="10509" max="10509" width="8.453125" customWidth="1"/>
    <col min="10510" max="10510" width="0" hidden="1" customWidth="1"/>
    <col min="10511" max="10511" width="2" customWidth="1"/>
    <col min="10512" max="10512" width="0" hidden="1" customWidth="1"/>
    <col min="10513" max="10513" width="6.54296875" customWidth="1"/>
    <col min="10514" max="10514" width="0" hidden="1" customWidth="1"/>
    <col min="10516" max="10516" width="0" hidden="1" customWidth="1"/>
    <col min="10517" max="10517" width="8.453125" customWidth="1"/>
    <col min="10518" max="10518" width="0" hidden="1" customWidth="1"/>
    <col min="10519" max="10519" width="12.26953125" customWidth="1"/>
    <col min="10520" max="10520" width="6.7265625" customWidth="1"/>
    <col min="10521" max="10522" width="0.453125" customWidth="1"/>
    <col min="10523" max="10523" width="3.26953125" customWidth="1"/>
    <col min="10524" max="10752" width="13.26953125" customWidth="1"/>
    <col min="10753" max="10753" width="0.453125" customWidth="1"/>
    <col min="10754" max="10754" width="6.7265625" customWidth="1"/>
    <col min="10755" max="10755" width="8.54296875" customWidth="1"/>
    <col min="10756" max="10756" width="0" hidden="1" customWidth="1"/>
    <col min="10757" max="10757" width="12" customWidth="1"/>
    <col min="10758" max="10758" width="0" hidden="1" customWidth="1"/>
    <col min="10759" max="10759" width="7.54296875" customWidth="1"/>
    <col min="10760" max="10760" width="0" hidden="1" customWidth="1"/>
    <col min="10761" max="10761" width="6.54296875" customWidth="1"/>
    <col min="10762" max="10762" width="0" hidden="1" customWidth="1"/>
    <col min="10763" max="10763" width="12.26953125" customWidth="1"/>
    <col min="10764" max="10764" width="0" hidden="1" customWidth="1"/>
    <col min="10765" max="10765" width="8.453125" customWidth="1"/>
    <col min="10766" max="10766" width="0" hidden="1" customWidth="1"/>
    <col min="10767" max="10767" width="2" customWidth="1"/>
    <col min="10768" max="10768" width="0" hidden="1" customWidth="1"/>
    <col min="10769" max="10769" width="6.54296875" customWidth="1"/>
    <col min="10770" max="10770" width="0" hidden="1" customWidth="1"/>
    <col min="10772" max="10772" width="0" hidden="1" customWidth="1"/>
    <col min="10773" max="10773" width="8.453125" customWidth="1"/>
    <col min="10774" max="10774" width="0" hidden="1" customWidth="1"/>
    <col min="10775" max="10775" width="12.26953125" customWidth="1"/>
    <col min="10776" max="10776" width="6.7265625" customWidth="1"/>
    <col min="10777" max="10778" width="0.453125" customWidth="1"/>
    <col min="10779" max="10779" width="3.26953125" customWidth="1"/>
    <col min="10780" max="11008" width="13.26953125" customWidth="1"/>
    <col min="11009" max="11009" width="0.453125" customWidth="1"/>
    <col min="11010" max="11010" width="6.7265625" customWidth="1"/>
    <col min="11011" max="11011" width="8.54296875" customWidth="1"/>
    <col min="11012" max="11012" width="0" hidden="1" customWidth="1"/>
    <col min="11013" max="11013" width="12" customWidth="1"/>
    <col min="11014" max="11014" width="0" hidden="1" customWidth="1"/>
    <col min="11015" max="11015" width="7.54296875" customWidth="1"/>
    <col min="11016" max="11016" width="0" hidden="1" customWidth="1"/>
    <col min="11017" max="11017" width="6.54296875" customWidth="1"/>
    <col min="11018" max="11018" width="0" hidden="1" customWidth="1"/>
    <col min="11019" max="11019" width="12.26953125" customWidth="1"/>
    <col min="11020" max="11020" width="0" hidden="1" customWidth="1"/>
    <col min="11021" max="11021" width="8.453125" customWidth="1"/>
    <col min="11022" max="11022" width="0" hidden="1" customWidth="1"/>
    <col min="11023" max="11023" width="2" customWidth="1"/>
    <col min="11024" max="11024" width="0" hidden="1" customWidth="1"/>
    <col min="11025" max="11025" width="6.54296875" customWidth="1"/>
    <col min="11026" max="11026" width="0" hidden="1" customWidth="1"/>
    <col min="11028" max="11028" width="0" hidden="1" customWidth="1"/>
    <col min="11029" max="11029" width="8.453125" customWidth="1"/>
    <col min="11030" max="11030" width="0" hidden="1" customWidth="1"/>
    <col min="11031" max="11031" width="12.26953125" customWidth="1"/>
    <col min="11032" max="11032" width="6.7265625" customWidth="1"/>
    <col min="11033" max="11034" width="0.453125" customWidth="1"/>
    <col min="11035" max="11035" width="3.26953125" customWidth="1"/>
    <col min="11036" max="11264" width="13.26953125" customWidth="1"/>
    <col min="11265" max="11265" width="0.453125" customWidth="1"/>
    <col min="11266" max="11266" width="6.7265625" customWidth="1"/>
    <col min="11267" max="11267" width="8.54296875" customWidth="1"/>
    <col min="11268" max="11268" width="0" hidden="1" customWidth="1"/>
    <col min="11269" max="11269" width="12" customWidth="1"/>
    <col min="11270" max="11270" width="0" hidden="1" customWidth="1"/>
    <col min="11271" max="11271" width="7.54296875" customWidth="1"/>
    <col min="11272" max="11272" width="0" hidden="1" customWidth="1"/>
    <col min="11273" max="11273" width="6.54296875" customWidth="1"/>
    <col min="11274" max="11274" width="0" hidden="1" customWidth="1"/>
    <col min="11275" max="11275" width="12.26953125" customWidth="1"/>
    <col min="11276" max="11276" width="0" hidden="1" customWidth="1"/>
    <col min="11277" max="11277" width="8.453125" customWidth="1"/>
    <col min="11278" max="11278" width="0" hidden="1" customWidth="1"/>
    <col min="11279" max="11279" width="2" customWidth="1"/>
    <col min="11280" max="11280" width="0" hidden="1" customWidth="1"/>
    <col min="11281" max="11281" width="6.54296875" customWidth="1"/>
    <col min="11282" max="11282" width="0" hidden="1" customWidth="1"/>
    <col min="11284" max="11284" width="0" hidden="1" customWidth="1"/>
    <col min="11285" max="11285" width="8.453125" customWidth="1"/>
    <col min="11286" max="11286" width="0" hidden="1" customWidth="1"/>
    <col min="11287" max="11287" width="12.26953125" customWidth="1"/>
    <col min="11288" max="11288" width="6.7265625" customWidth="1"/>
    <col min="11289" max="11290" width="0.453125" customWidth="1"/>
    <col min="11291" max="11291" width="3.26953125" customWidth="1"/>
    <col min="11292" max="11520" width="13.26953125" customWidth="1"/>
    <col min="11521" max="11521" width="0.453125" customWidth="1"/>
    <col min="11522" max="11522" width="6.7265625" customWidth="1"/>
    <col min="11523" max="11523" width="8.54296875" customWidth="1"/>
    <col min="11524" max="11524" width="0" hidden="1" customWidth="1"/>
    <col min="11525" max="11525" width="12" customWidth="1"/>
    <col min="11526" max="11526" width="0" hidden="1" customWidth="1"/>
    <col min="11527" max="11527" width="7.54296875" customWidth="1"/>
    <col min="11528" max="11528" width="0" hidden="1" customWidth="1"/>
    <col min="11529" max="11529" width="6.54296875" customWidth="1"/>
    <col min="11530" max="11530" width="0" hidden="1" customWidth="1"/>
    <col min="11531" max="11531" width="12.26953125" customWidth="1"/>
    <col min="11532" max="11532" width="0" hidden="1" customWidth="1"/>
    <col min="11533" max="11533" width="8.453125" customWidth="1"/>
    <col min="11534" max="11534" width="0" hidden="1" customWidth="1"/>
    <col min="11535" max="11535" width="2" customWidth="1"/>
    <col min="11536" max="11536" width="0" hidden="1" customWidth="1"/>
    <col min="11537" max="11537" width="6.54296875" customWidth="1"/>
    <col min="11538" max="11538" width="0" hidden="1" customWidth="1"/>
    <col min="11540" max="11540" width="0" hidden="1" customWidth="1"/>
    <col min="11541" max="11541" width="8.453125" customWidth="1"/>
    <col min="11542" max="11542" width="0" hidden="1" customWidth="1"/>
    <col min="11543" max="11543" width="12.26953125" customWidth="1"/>
    <col min="11544" max="11544" width="6.7265625" customWidth="1"/>
    <col min="11545" max="11546" width="0.453125" customWidth="1"/>
    <col min="11547" max="11547" width="3.26953125" customWidth="1"/>
    <col min="11548" max="11776" width="13.26953125" customWidth="1"/>
    <col min="11777" max="11777" width="0.453125" customWidth="1"/>
    <col min="11778" max="11778" width="6.7265625" customWidth="1"/>
    <col min="11779" max="11779" width="8.54296875" customWidth="1"/>
    <col min="11780" max="11780" width="0" hidden="1" customWidth="1"/>
    <col min="11781" max="11781" width="12" customWidth="1"/>
    <col min="11782" max="11782" width="0" hidden="1" customWidth="1"/>
    <col min="11783" max="11783" width="7.54296875" customWidth="1"/>
    <col min="11784" max="11784" width="0" hidden="1" customWidth="1"/>
    <col min="11785" max="11785" width="6.54296875" customWidth="1"/>
    <col min="11786" max="11786" width="0" hidden="1" customWidth="1"/>
    <col min="11787" max="11787" width="12.26953125" customWidth="1"/>
    <col min="11788" max="11788" width="0" hidden="1" customWidth="1"/>
    <col min="11789" max="11789" width="8.453125" customWidth="1"/>
    <col min="11790" max="11790" width="0" hidden="1" customWidth="1"/>
    <col min="11791" max="11791" width="2" customWidth="1"/>
    <col min="11792" max="11792" width="0" hidden="1" customWidth="1"/>
    <col min="11793" max="11793" width="6.54296875" customWidth="1"/>
    <col min="11794" max="11794" width="0" hidden="1" customWidth="1"/>
    <col min="11796" max="11796" width="0" hidden="1" customWidth="1"/>
    <col min="11797" max="11797" width="8.453125" customWidth="1"/>
    <col min="11798" max="11798" width="0" hidden="1" customWidth="1"/>
    <col min="11799" max="11799" width="12.26953125" customWidth="1"/>
    <col min="11800" max="11800" width="6.7265625" customWidth="1"/>
    <col min="11801" max="11802" width="0.453125" customWidth="1"/>
    <col min="11803" max="11803" width="3.26953125" customWidth="1"/>
    <col min="11804" max="12032" width="13.26953125" customWidth="1"/>
    <col min="12033" max="12033" width="0.453125" customWidth="1"/>
    <col min="12034" max="12034" width="6.7265625" customWidth="1"/>
    <col min="12035" max="12035" width="8.54296875" customWidth="1"/>
    <col min="12036" max="12036" width="0" hidden="1" customWidth="1"/>
    <col min="12037" max="12037" width="12" customWidth="1"/>
    <col min="12038" max="12038" width="0" hidden="1" customWidth="1"/>
    <col min="12039" max="12039" width="7.54296875" customWidth="1"/>
    <col min="12040" max="12040" width="0" hidden="1" customWidth="1"/>
    <col min="12041" max="12041" width="6.54296875" customWidth="1"/>
    <col min="12042" max="12042" width="0" hidden="1" customWidth="1"/>
    <col min="12043" max="12043" width="12.26953125" customWidth="1"/>
    <col min="12044" max="12044" width="0" hidden="1" customWidth="1"/>
    <col min="12045" max="12045" width="8.453125" customWidth="1"/>
    <col min="12046" max="12046" width="0" hidden="1" customWidth="1"/>
    <col min="12047" max="12047" width="2" customWidth="1"/>
    <col min="12048" max="12048" width="0" hidden="1" customWidth="1"/>
    <col min="12049" max="12049" width="6.54296875" customWidth="1"/>
    <col min="12050" max="12050" width="0" hidden="1" customWidth="1"/>
    <col min="12052" max="12052" width="0" hidden="1" customWidth="1"/>
    <col min="12053" max="12053" width="8.453125" customWidth="1"/>
    <col min="12054" max="12054" width="0" hidden="1" customWidth="1"/>
    <col min="12055" max="12055" width="12.26953125" customWidth="1"/>
    <col min="12056" max="12056" width="6.7265625" customWidth="1"/>
    <col min="12057" max="12058" width="0.453125" customWidth="1"/>
    <col min="12059" max="12059" width="3.26953125" customWidth="1"/>
    <col min="12060" max="12288" width="13.26953125" customWidth="1"/>
    <col min="12289" max="12289" width="0.453125" customWidth="1"/>
    <col min="12290" max="12290" width="6.7265625" customWidth="1"/>
    <col min="12291" max="12291" width="8.54296875" customWidth="1"/>
    <col min="12292" max="12292" width="0" hidden="1" customWidth="1"/>
    <col min="12293" max="12293" width="12" customWidth="1"/>
    <col min="12294" max="12294" width="0" hidden="1" customWidth="1"/>
    <col min="12295" max="12295" width="7.54296875" customWidth="1"/>
    <col min="12296" max="12296" width="0" hidden="1" customWidth="1"/>
    <col min="12297" max="12297" width="6.54296875" customWidth="1"/>
    <col min="12298" max="12298" width="0" hidden="1" customWidth="1"/>
    <col min="12299" max="12299" width="12.26953125" customWidth="1"/>
    <col min="12300" max="12300" width="0" hidden="1" customWidth="1"/>
    <col min="12301" max="12301" width="8.453125" customWidth="1"/>
    <col min="12302" max="12302" width="0" hidden="1" customWidth="1"/>
    <col min="12303" max="12303" width="2" customWidth="1"/>
    <col min="12304" max="12304" width="0" hidden="1" customWidth="1"/>
    <col min="12305" max="12305" width="6.54296875" customWidth="1"/>
    <col min="12306" max="12306" width="0" hidden="1" customWidth="1"/>
    <col min="12308" max="12308" width="0" hidden="1" customWidth="1"/>
    <col min="12309" max="12309" width="8.453125" customWidth="1"/>
    <col min="12310" max="12310" width="0" hidden="1" customWidth="1"/>
    <col min="12311" max="12311" width="12.26953125" customWidth="1"/>
    <col min="12312" max="12312" width="6.7265625" customWidth="1"/>
    <col min="12313" max="12314" width="0.453125" customWidth="1"/>
    <col min="12315" max="12315" width="3.26953125" customWidth="1"/>
    <col min="12316" max="12544" width="13.26953125" customWidth="1"/>
    <col min="12545" max="12545" width="0.453125" customWidth="1"/>
    <col min="12546" max="12546" width="6.7265625" customWidth="1"/>
    <col min="12547" max="12547" width="8.54296875" customWidth="1"/>
    <col min="12548" max="12548" width="0" hidden="1" customWidth="1"/>
    <col min="12549" max="12549" width="12" customWidth="1"/>
    <col min="12550" max="12550" width="0" hidden="1" customWidth="1"/>
    <col min="12551" max="12551" width="7.54296875" customWidth="1"/>
    <col min="12552" max="12552" width="0" hidden="1" customWidth="1"/>
    <col min="12553" max="12553" width="6.54296875" customWidth="1"/>
    <col min="12554" max="12554" width="0" hidden="1" customWidth="1"/>
    <col min="12555" max="12555" width="12.26953125" customWidth="1"/>
    <col min="12556" max="12556" width="0" hidden="1" customWidth="1"/>
    <col min="12557" max="12557" width="8.453125" customWidth="1"/>
    <col min="12558" max="12558" width="0" hidden="1" customWidth="1"/>
    <col min="12559" max="12559" width="2" customWidth="1"/>
    <col min="12560" max="12560" width="0" hidden="1" customWidth="1"/>
    <col min="12561" max="12561" width="6.54296875" customWidth="1"/>
    <col min="12562" max="12562" width="0" hidden="1" customWidth="1"/>
    <col min="12564" max="12564" width="0" hidden="1" customWidth="1"/>
    <col min="12565" max="12565" width="8.453125" customWidth="1"/>
    <col min="12566" max="12566" width="0" hidden="1" customWidth="1"/>
    <col min="12567" max="12567" width="12.26953125" customWidth="1"/>
    <col min="12568" max="12568" width="6.7265625" customWidth="1"/>
    <col min="12569" max="12570" width="0.453125" customWidth="1"/>
    <col min="12571" max="12571" width="3.26953125" customWidth="1"/>
    <col min="12572" max="12800" width="13.26953125" customWidth="1"/>
    <col min="12801" max="12801" width="0.453125" customWidth="1"/>
    <col min="12802" max="12802" width="6.7265625" customWidth="1"/>
    <col min="12803" max="12803" width="8.54296875" customWidth="1"/>
    <col min="12804" max="12804" width="0" hidden="1" customWidth="1"/>
    <col min="12805" max="12805" width="12" customWidth="1"/>
    <col min="12806" max="12806" width="0" hidden="1" customWidth="1"/>
    <col min="12807" max="12807" width="7.54296875" customWidth="1"/>
    <col min="12808" max="12808" width="0" hidden="1" customWidth="1"/>
    <col min="12809" max="12809" width="6.54296875" customWidth="1"/>
    <col min="12810" max="12810" width="0" hidden="1" customWidth="1"/>
    <col min="12811" max="12811" width="12.26953125" customWidth="1"/>
    <col min="12812" max="12812" width="0" hidden="1" customWidth="1"/>
    <col min="12813" max="12813" width="8.453125" customWidth="1"/>
    <col min="12814" max="12814" width="0" hidden="1" customWidth="1"/>
    <col min="12815" max="12815" width="2" customWidth="1"/>
    <col min="12816" max="12816" width="0" hidden="1" customWidth="1"/>
    <col min="12817" max="12817" width="6.54296875" customWidth="1"/>
    <col min="12818" max="12818" width="0" hidden="1" customWidth="1"/>
    <col min="12820" max="12820" width="0" hidden="1" customWidth="1"/>
    <col min="12821" max="12821" width="8.453125" customWidth="1"/>
    <col min="12822" max="12822" width="0" hidden="1" customWidth="1"/>
    <col min="12823" max="12823" width="12.26953125" customWidth="1"/>
    <col min="12824" max="12824" width="6.7265625" customWidth="1"/>
    <col min="12825" max="12826" width="0.453125" customWidth="1"/>
    <col min="12827" max="12827" width="3.26953125" customWidth="1"/>
    <col min="12828" max="13056" width="13.26953125" customWidth="1"/>
    <col min="13057" max="13057" width="0.453125" customWidth="1"/>
    <col min="13058" max="13058" width="6.7265625" customWidth="1"/>
    <col min="13059" max="13059" width="8.54296875" customWidth="1"/>
    <col min="13060" max="13060" width="0" hidden="1" customWidth="1"/>
    <col min="13061" max="13061" width="12" customWidth="1"/>
    <col min="13062" max="13062" width="0" hidden="1" customWidth="1"/>
    <col min="13063" max="13063" width="7.54296875" customWidth="1"/>
    <col min="13064" max="13064" width="0" hidden="1" customWidth="1"/>
    <col min="13065" max="13065" width="6.54296875" customWidth="1"/>
    <col min="13066" max="13066" width="0" hidden="1" customWidth="1"/>
    <col min="13067" max="13067" width="12.26953125" customWidth="1"/>
    <col min="13068" max="13068" width="0" hidden="1" customWidth="1"/>
    <col min="13069" max="13069" width="8.453125" customWidth="1"/>
    <col min="13070" max="13070" width="0" hidden="1" customWidth="1"/>
    <col min="13071" max="13071" width="2" customWidth="1"/>
    <col min="13072" max="13072" width="0" hidden="1" customWidth="1"/>
    <col min="13073" max="13073" width="6.54296875" customWidth="1"/>
    <col min="13074" max="13074" width="0" hidden="1" customWidth="1"/>
    <col min="13076" max="13076" width="0" hidden="1" customWidth="1"/>
    <col min="13077" max="13077" width="8.453125" customWidth="1"/>
    <col min="13078" max="13078" width="0" hidden="1" customWidth="1"/>
    <col min="13079" max="13079" width="12.26953125" customWidth="1"/>
    <col min="13080" max="13080" width="6.7265625" customWidth="1"/>
    <col min="13081" max="13082" width="0.453125" customWidth="1"/>
    <col min="13083" max="13083" width="3.26953125" customWidth="1"/>
    <col min="13084" max="13312" width="13.26953125" customWidth="1"/>
    <col min="13313" max="13313" width="0.453125" customWidth="1"/>
    <col min="13314" max="13314" width="6.7265625" customWidth="1"/>
    <col min="13315" max="13315" width="8.54296875" customWidth="1"/>
    <col min="13316" max="13316" width="0" hidden="1" customWidth="1"/>
    <col min="13317" max="13317" width="12" customWidth="1"/>
    <col min="13318" max="13318" width="0" hidden="1" customWidth="1"/>
    <col min="13319" max="13319" width="7.54296875" customWidth="1"/>
    <col min="13320" max="13320" width="0" hidden="1" customWidth="1"/>
    <col min="13321" max="13321" width="6.54296875" customWidth="1"/>
    <col min="13322" max="13322" width="0" hidden="1" customWidth="1"/>
    <col min="13323" max="13323" width="12.26953125" customWidth="1"/>
    <col min="13324" max="13324" width="0" hidden="1" customWidth="1"/>
    <col min="13325" max="13325" width="8.453125" customWidth="1"/>
    <col min="13326" max="13326" width="0" hidden="1" customWidth="1"/>
    <col min="13327" max="13327" width="2" customWidth="1"/>
    <col min="13328" max="13328" width="0" hidden="1" customWidth="1"/>
    <col min="13329" max="13329" width="6.54296875" customWidth="1"/>
    <col min="13330" max="13330" width="0" hidden="1" customWidth="1"/>
    <col min="13332" max="13332" width="0" hidden="1" customWidth="1"/>
    <col min="13333" max="13333" width="8.453125" customWidth="1"/>
    <col min="13334" max="13334" width="0" hidden="1" customWidth="1"/>
    <col min="13335" max="13335" width="12.26953125" customWidth="1"/>
    <col min="13336" max="13336" width="6.7265625" customWidth="1"/>
    <col min="13337" max="13338" width="0.453125" customWidth="1"/>
    <col min="13339" max="13339" width="3.26953125" customWidth="1"/>
    <col min="13340" max="13568" width="13.26953125" customWidth="1"/>
    <col min="13569" max="13569" width="0.453125" customWidth="1"/>
    <col min="13570" max="13570" width="6.7265625" customWidth="1"/>
    <col min="13571" max="13571" width="8.54296875" customWidth="1"/>
    <col min="13572" max="13572" width="0" hidden="1" customWidth="1"/>
    <col min="13573" max="13573" width="12" customWidth="1"/>
    <col min="13574" max="13574" width="0" hidden="1" customWidth="1"/>
    <col min="13575" max="13575" width="7.54296875" customWidth="1"/>
    <col min="13576" max="13576" width="0" hidden="1" customWidth="1"/>
    <col min="13577" max="13577" width="6.54296875" customWidth="1"/>
    <col min="13578" max="13578" width="0" hidden="1" customWidth="1"/>
    <col min="13579" max="13579" width="12.26953125" customWidth="1"/>
    <col min="13580" max="13580" width="0" hidden="1" customWidth="1"/>
    <col min="13581" max="13581" width="8.453125" customWidth="1"/>
    <col min="13582" max="13582" width="0" hidden="1" customWidth="1"/>
    <col min="13583" max="13583" width="2" customWidth="1"/>
    <col min="13584" max="13584" width="0" hidden="1" customWidth="1"/>
    <col min="13585" max="13585" width="6.54296875" customWidth="1"/>
    <col min="13586" max="13586" width="0" hidden="1" customWidth="1"/>
    <col min="13588" max="13588" width="0" hidden="1" customWidth="1"/>
    <col min="13589" max="13589" width="8.453125" customWidth="1"/>
    <col min="13590" max="13590" width="0" hidden="1" customWidth="1"/>
    <col min="13591" max="13591" width="12.26953125" customWidth="1"/>
    <col min="13592" max="13592" width="6.7265625" customWidth="1"/>
    <col min="13593" max="13594" width="0.453125" customWidth="1"/>
    <col min="13595" max="13595" width="3.26953125" customWidth="1"/>
    <col min="13596" max="13824" width="13.26953125" customWidth="1"/>
    <col min="13825" max="13825" width="0.453125" customWidth="1"/>
    <col min="13826" max="13826" width="6.7265625" customWidth="1"/>
    <col min="13827" max="13827" width="8.54296875" customWidth="1"/>
    <col min="13828" max="13828" width="0" hidden="1" customWidth="1"/>
    <col min="13829" max="13829" width="12" customWidth="1"/>
    <col min="13830" max="13830" width="0" hidden="1" customWidth="1"/>
    <col min="13831" max="13831" width="7.54296875" customWidth="1"/>
    <col min="13832" max="13832" width="0" hidden="1" customWidth="1"/>
    <col min="13833" max="13833" width="6.54296875" customWidth="1"/>
    <col min="13834" max="13834" width="0" hidden="1" customWidth="1"/>
    <col min="13835" max="13835" width="12.26953125" customWidth="1"/>
    <col min="13836" max="13836" width="0" hidden="1" customWidth="1"/>
    <col min="13837" max="13837" width="8.453125" customWidth="1"/>
    <col min="13838" max="13838" width="0" hidden="1" customWidth="1"/>
    <col min="13839" max="13839" width="2" customWidth="1"/>
    <col min="13840" max="13840" width="0" hidden="1" customWidth="1"/>
    <col min="13841" max="13841" width="6.54296875" customWidth="1"/>
    <col min="13842" max="13842" width="0" hidden="1" customWidth="1"/>
    <col min="13844" max="13844" width="0" hidden="1" customWidth="1"/>
    <col min="13845" max="13845" width="8.453125" customWidth="1"/>
    <col min="13846" max="13846" width="0" hidden="1" customWidth="1"/>
    <col min="13847" max="13847" width="12.26953125" customWidth="1"/>
    <col min="13848" max="13848" width="6.7265625" customWidth="1"/>
    <col min="13849" max="13850" width="0.453125" customWidth="1"/>
    <col min="13851" max="13851" width="3.26953125" customWidth="1"/>
    <col min="13852" max="14080" width="13.26953125" customWidth="1"/>
    <col min="14081" max="14081" width="0.453125" customWidth="1"/>
    <col min="14082" max="14082" width="6.7265625" customWidth="1"/>
    <col min="14083" max="14083" width="8.54296875" customWidth="1"/>
    <col min="14084" max="14084" width="0" hidden="1" customWidth="1"/>
    <col min="14085" max="14085" width="12" customWidth="1"/>
    <col min="14086" max="14086" width="0" hidden="1" customWidth="1"/>
    <col min="14087" max="14087" width="7.54296875" customWidth="1"/>
    <col min="14088" max="14088" width="0" hidden="1" customWidth="1"/>
    <col min="14089" max="14089" width="6.54296875" customWidth="1"/>
    <col min="14090" max="14090" width="0" hidden="1" customWidth="1"/>
    <col min="14091" max="14091" width="12.26953125" customWidth="1"/>
    <col min="14092" max="14092" width="0" hidden="1" customWidth="1"/>
    <col min="14093" max="14093" width="8.453125" customWidth="1"/>
    <col min="14094" max="14094" width="0" hidden="1" customWidth="1"/>
    <col min="14095" max="14095" width="2" customWidth="1"/>
    <col min="14096" max="14096" width="0" hidden="1" customWidth="1"/>
    <col min="14097" max="14097" width="6.54296875" customWidth="1"/>
    <col min="14098" max="14098" width="0" hidden="1" customWidth="1"/>
    <col min="14100" max="14100" width="0" hidden="1" customWidth="1"/>
    <col min="14101" max="14101" width="8.453125" customWidth="1"/>
    <col min="14102" max="14102" width="0" hidden="1" customWidth="1"/>
    <col min="14103" max="14103" width="12.26953125" customWidth="1"/>
    <col min="14104" max="14104" width="6.7265625" customWidth="1"/>
    <col min="14105" max="14106" width="0.453125" customWidth="1"/>
    <col min="14107" max="14107" width="3.26953125" customWidth="1"/>
    <col min="14108" max="14336" width="13.26953125" customWidth="1"/>
    <col min="14337" max="14337" width="0.453125" customWidth="1"/>
    <col min="14338" max="14338" width="6.7265625" customWidth="1"/>
    <col min="14339" max="14339" width="8.54296875" customWidth="1"/>
    <col min="14340" max="14340" width="0" hidden="1" customWidth="1"/>
    <col min="14341" max="14341" width="12" customWidth="1"/>
    <col min="14342" max="14342" width="0" hidden="1" customWidth="1"/>
    <col min="14343" max="14343" width="7.54296875" customWidth="1"/>
    <col min="14344" max="14344" width="0" hidden="1" customWidth="1"/>
    <col min="14345" max="14345" width="6.54296875" customWidth="1"/>
    <col min="14346" max="14346" width="0" hidden="1" customWidth="1"/>
    <col min="14347" max="14347" width="12.26953125" customWidth="1"/>
    <col min="14348" max="14348" width="0" hidden="1" customWidth="1"/>
    <col min="14349" max="14349" width="8.453125" customWidth="1"/>
    <col min="14350" max="14350" width="0" hidden="1" customWidth="1"/>
    <col min="14351" max="14351" width="2" customWidth="1"/>
    <col min="14352" max="14352" width="0" hidden="1" customWidth="1"/>
    <col min="14353" max="14353" width="6.54296875" customWidth="1"/>
    <col min="14354" max="14354" width="0" hidden="1" customWidth="1"/>
    <col min="14356" max="14356" width="0" hidden="1" customWidth="1"/>
    <col min="14357" max="14357" width="8.453125" customWidth="1"/>
    <col min="14358" max="14358" width="0" hidden="1" customWidth="1"/>
    <col min="14359" max="14359" width="12.26953125" customWidth="1"/>
    <col min="14360" max="14360" width="6.7265625" customWidth="1"/>
    <col min="14361" max="14362" width="0.453125" customWidth="1"/>
    <col min="14363" max="14363" width="3.26953125" customWidth="1"/>
    <col min="14364" max="14592" width="13.26953125" customWidth="1"/>
    <col min="14593" max="14593" width="0.453125" customWidth="1"/>
    <col min="14594" max="14594" width="6.7265625" customWidth="1"/>
    <col min="14595" max="14595" width="8.54296875" customWidth="1"/>
    <col min="14596" max="14596" width="0" hidden="1" customWidth="1"/>
    <col min="14597" max="14597" width="12" customWidth="1"/>
    <col min="14598" max="14598" width="0" hidden="1" customWidth="1"/>
    <col min="14599" max="14599" width="7.54296875" customWidth="1"/>
    <col min="14600" max="14600" width="0" hidden="1" customWidth="1"/>
    <col min="14601" max="14601" width="6.54296875" customWidth="1"/>
    <col min="14602" max="14602" width="0" hidden="1" customWidth="1"/>
    <col min="14603" max="14603" width="12.26953125" customWidth="1"/>
    <col min="14604" max="14604" width="0" hidden="1" customWidth="1"/>
    <col min="14605" max="14605" width="8.453125" customWidth="1"/>
    <col min="14606" max="14606" width="0" hidden="1" customWidth="1"/>
    <col min="14607" max="14607" width="2" customWidth="1"/>
    <col min="14608" max="14608" width="0" hidden="1" customWidth="1"/>
    <col min="14609" max="14609" width="6.54296875" customWidth="1"/>
    <col min="14610" max="14610" width="0" hidden="1" customWidth="1"/>
    <col min="14612" max="14612" width="0" hidden="1" customWidth="1"/>
    <col min="14613" max="14613" width="8.453125" customWidth="1"/>
    <col min="14614" max="14614" width="0" hidden="1" customWidth="1"/>
    <col min="14615" max="14615" width="12.26953125" customWidth="1"/>
    <col min="14616" max="14616" width="6.7265625" customWidth="1"/>
    <col min="14617" max="14618" width="0.453125" customWidth="1"/>
    <col min="14619" max="14619" width="3.26953125" customWidth="1"/>
    <col min="14620" max="14848" width="13.26953125" customWidth="1"/>
    <col min="14849" max="14849" width="0.453125" customWidth="1"/>
    <col min="14850" max="14850" width="6.7265625" customWidth="1"/>
    <col min="14851" max="14851" width="8.54296875" customWidth="1"/>
    <col min="14852" max="14852" width="0" hidden="1" customWidth="1"/>
    <col min="14853" max="14853" width="12" customWidth="1"/>
    <col min="14854" max="14854" width="0" hidden="1" customWidth="1"/>
    <col min="14855" max="14855" width="7.54296875" customWidth="1"/>
    <col min="14856" max="14856" width="0" hidden="1" customWidth="1"/>
    <col min="14857" max="14857" width="6.54296875" customWidth="1"/>
    <col min="14858" max="14858" width="0" hidden="1" customWidth="1"/>
    <col min="14859" max="14859" width="12.26953125" customWidth="1"/>
    <col min="14860" max="14860" width="0" hidden="1" customWidth="1"/>
    <col min="14861" max="14861" width="8.453125" customWidth="1"/>
    <col min="14862" max="14862" width="0" hidden="1" customWidth="1"/>
    <col min="14863" max="14863" width="2" customWidth="1"/>
    <col min="14864" max="14864" width="0" hidden="1" customWidth="1"/>
    <col min="14865" max="14865" width="6.54296875" customWidth="1"/>
    <col min="14866" max="14866" width="0" hidden="1" customWidth="1"/>
    <col min="14868" max="14868" width="0" hidden="1" customWidth="1"/>
    <col min="14869" max="14869" width="8.453125" customWidth="1"/>
    <col min="14870" max="14870" width="0" hidden="1" customWidth="1"/>
    <col min="14871" max="14871" width="12.26953125" customWidth="1"/>
    <col min="14872" max="14872" width="6.7265625" customWidth="1"/>
    <col min="14873" max="14874" width="0.453125" customWidth="1"/>
    <col min="14875" max="14875" width="3.26953125" customWidth="1"/>
    <col min="14876" max="15104" width="13.26953125" customWidth="1"/>
    <col min="15105" max="15105" width="0.453125" customWidth="1"/>
    <col min="15106" max="15106" width="6.7265625" customWidth="1"/>
    <col min="15107" max="15107" width="8.54296875" customWidth="1"/>
    <col min="15108" max="15108" width="0" hidden="1" customWidth="1"/>
    <col min="15109" max="15109" width="12" customWidth="1"/>
    <col min="15110" max="15110" width="0" hidden="1" customWidth="1"/>
    <col min="15111" max="15111" width="7.54296875" customWidth="1"/>
    <col min="15112" max="15112" width="0" hidden="1" customWidth="1"/>
    <col min="15113" max="15113" width="6.54296875" customWidth="1"/>
    <col min="15114" max="15114" width="0" hidden="1" customWidth="1"/>
    <col min="15115" max="15115" width="12.26953125" customWidth="1"/>
    <col min="15116" max="15116" width="0" hidden="1" customWidth="1"/>
    <col min="15117" max="15117" width="8.453125" customWidth="1"/>
    <col min="15118" max="15118" width="0" hidden="1" customWidth="1"/>
    <col min="15119" max="15119" width="2" customWidth="1"/>
    <col min="15120" max="15120" width="0" hidden="1" customWidth="1"/>
    <col min="15121" max="15121" width="6.54296875" customWidth="1"/>
    <col min="15122" max="15122" width="0" hidden="1" customWidth="1"/>
    <col min="15124" max="15124" width="0" hidden="1" customWidth="1"/>
    <col min="15125" max="15125" width="8.453125" customWidth="1"/>
    <col min="15126" max="15126" width="0" hidden="1" customWidth="1"/>
    <col min="15127" max="15127" width="12.26953125" customWidth="1"/>
    <col min="15128" max="15128" width="6.7265625" customWidth="1"/>
    <col min="15129" max="15130" width="0.453125" customWidth="1"/>
    <col min="15131" max="15131" width="3.26953125" customWidth="1"/>
    <col min="15132" max="15360" width="13.26953125" customWidth="1"/>
    <col min="15361" max="15361" width="0.453125" customWidth="1"/>
    <col min="15362" max="15362" width="6.7265625" customWidth="1"/>
    <col min="15363" max="15363" width="8.54296875" customWidth="1"/>
    <col min="15364" max="15364" width="0" hidden="1" customWidth="1"/>
    <col min="15365" max="15365" width="12" customWidth="1"/>
    <col min="15366" max="15366" width="0" hidden="1" customWidth="1"/>
    <col min="15367" max="15367" width="7.54296875" customWidth="1"/>
    <col min="15368" max="15368" width="0" hidden="1" customWidth="1"/>
    <col min="15369" max="15369" width="6.54296875" customWidth="1"/>
    <col min="15370" max="15370" width="0" hidden="1" customWidth="1"/>
    <col min="15371" max="15371" width="12.26953125" customWidth="1"/>
    <col min="15372" max="15372" width="0" hidden="1" customWidth="1"/>
    <col min="15373" max="15373" width="8.453125" customWidth="1"/>
    <col min="15374" max="15374" width="0" hidden="1" customWidth="1"/>
    <col min="15375" max="15375" width="2" customWidth="1"/>
    <col min="15376" max="15376" width="0" hidden="1" customWidth="1"/>
    <col min="15377" max="15377" width="6.54296875" customWidth="1"/>
    <col min="15378" max="15378" width="0" hidden="1" customWidth="1"/>
    <col min="15380" max="15380" width="0" hidden="1" customWidth="1"/>
    <col min="15381" max="15381" width="8.453125" customWidth="1"/>
    <col min="15382" max="15382" width="0" hidden="1" customWidth="1"/>
    <col min="15383" max="15383" width="12.26953125" customWidth="1"/>
    <col min="15384" max="15384" width="6.7265625" customWidth="1"/>
    <col min="15385" max="15386" width="0.453125" customWidth="1"/>
    <col min="15387" max="15387" width="3.26953125" customWidth="1"/>
    <col min="15388" max="15616" width="13.26953125" customWidth="1"/>
    <col min="15617" max="15617" width="0.453125" customWidth="1"/>
    <col min="15618" max="15618" width="6.7265625" customWidth="1"/>
    <col min="15619" max="15619" width="8.54296875" customWidth="1"/>
    <col min="15620" max="15620" width="0" hidden="1" customWidth="1"/>
    <col min="15621" max="15621" width="12" customWidth="1"/>
    <col min="15622" max="15622" width="0" hidden="1" customWidth="1"/>
    <col min="15623" max="15623" width="7.54296875" customWidth="1"/>
    <col min="15624" max="15624" width="0" hidden="1" customWidth="1"/>
    <col min="15625" max="15625" width="6.54296875" customWidth="1"/>
    <col min="15626" max="15626" width="0" hidden="1" customWidth="1"/>
    <col min="15627" max="15627" width="12.26953125" customWidth="1"/>
    <col min="15628" max="15628" width="0" hidden="1" customWidth="1"/>
    <col min="15629" max="15629" width="8.453125" customWidth="1"/>
    <col min="15630" max="15630" width="0" hidden="1" customWidth="1"/>
    <col min="15631" max="15631" width="2" customWidth="1"/>
    <col min="15632" max="15632" width="0" hidden="1" customWidth="1"/>
    <col min="15633" max="15633" width="6.54296875" customWidth="1"/>
    <col min="15634" max="15634" width="0" hidden="1" customWidth="1"/>
    <col min="15636" max="15636" width="0" hidden="1" customWidth="1"/>
    <col min="15637" max="15637" width="8.453125" customWidth="1"/>
    <col min="15638" max="15638" width="0" hidden="1" customWidth="1"/>
    <col min="15639" max="15639" width="12.26953125" customWidth="1"/>
    <col min="15640" max="15640" width="6.7265625" customWidth="1"/>
    <col min="15641" max="15642" width="0.453125" customWidth="1"/>
    <col min="15643" max="15643" width="3.26953125" customWidth="1"/>
    <col min="15644" max="15872" width="13.26953125" customWidth="1"/>
    <col min="15873" max="15873" width="0.453125" customWidth="1"/>
    <col min="15874" max="15874" width="6.7265625" customWidth="1"/>
    <col min="15875" max="15875" width="8.54296875" customWidth="1"/>
    <col min="15876" max="15876" width="0" hidden="1" customWidth="1"/>
    <col min="15877" max="15877" width="12" customWidth="1"/>
    <col min="15878" max="15878" width="0" hidden="1" customWidth="1"/>
    <col min="15879" max="15879" width="7.54296875" customWidth="1"/>
    <col min="15880" max="15880" width="0" hidden="1" customWidth="1"/>
    <col min="15881" max="15881" width="6.54296875" customWidth="1"/>
    <col min="15882" max="15882" width="0" hidden="1" customWidth="1"/>
    <col min="15883" max="15883" width="12.26953125" customWidth="1"/>
    <col min="15884" max="15884" width="0" hidden="1" customWidth="1"/>
    <col min="15885" max="15885" width="8.453125" customWidth="1"/>
    <col min="15886" max="15886" width="0" hidden="1" customWidth="1"/>
    <col min="15887" max="15887" width="2" customWidth="1"/>
    <col min="15888" max="15888" width="0" hidden="1" customWidth="1"/>
    <col min="15889" max="15889" width="6.54296875" customWidth="1"/>
    <col min="15890" max="15890" width="0" hidden="1" customWidth="1"/>
    <col min="15892" max="15892" width="0" hidden="1" customWidth="1"/>
    <col min="15893" max="15893" width="8.453125" customWidth="1"/>
    <col min="15894" max="15894" width="0" hidden="1" customWidth="1"/>
    <col min="15895" max="15895" width="12.26953125" customWidth="1"/>
    <col min="15896" max="15896" width="6.7265625" customWidth="1"/>
    <col min="15897" max="15898" width="0.453125" customWidth="1"/>
    <col min="15899" max="15899" width="3.26953125" customWidth="1"/>
    <col min="15900" max="16128" width="13.26953125" customWidth="1"/>
    <col min="16129" max="16129" width="0.453125" customWidth="1"/>
    <col min="16130" max="16130" width="6.7265625" customWidth="1"/>
    <col min="16131" max="16131" width="8.54296875" customWidth="1"/>
    <col min="16132" max="16132" width="0" hidden="1" customWidth="1"/>
    <col min="16133" max="16133" width="12" customWidth="1"/>
    <col min="16134" max="16134" width="0" hidden="1" customWidth="1"/>
    <col min="16135" max="16135" width="7.54296875" customWidth="1"/>
    <col min="16136" max="16136" width="0" hidden="1" customWidth="1"/>
    <col min="16137" max="16137" width="6.54296875" customWidth="1"/>
    <col min="16138" max="16138" width="0" hidden="1" customWidth="1"/>
    <col min="16139" max="16139" width="12.26953125" customWidth="1"/>
    <col min="16140" max="16140" width="0" hidden="1" customWidth="1"/>
    <col min="16141" max="16141" width="8.453125" customWidth="1"/>
    <col min="16142" max="16142" width="0" hidden="1" customWidth="1"/>
    <col min="16143" max="16143" width="2" customWidth="1"/>
    <col min="16144" max="16144" width="0" hidden="1" customWidth="1"/>
    <col min="16145" max="16145" width="6.54296875" customWidth="1"/>
    <col min="16146" max="16146" width="0" hidden="1" customWidth="1"/>
    <col min="16148" max="16148" width="0" hidden="1" customWidth="1"/>
    <col min="16149" max="16149" width="8.453125" customWidth="1"/>
    <col min="16150" max="16150" width="0" hidden="1" customWidth="1"/>
    <col min="16151" max="16151" width="12.26953125" customWidth="1"/>
    <col min="16152" max="16152" width="6.7265625" customWidth="1"/>
    <col min="16153" max="16154" width="0.453125" customWidth="1"/>
    <col min="16155" max="16155" width="3.26953125" customWidth="1"/>
    <col min="16156" max="16384" width="13.26953125" customWidth="1"/>
  </cols>
  <sheetData>
    <row r="1" spans="3:25" ht="2.15" customHeight="1" x14ac:dyDescent="0.25">
      <c r="Y1" t="s">
        <v>0</v>
      </c>
    </row>
    <row r="2" spans="3:25" ht="6.75" customHeight="1" x14ac:dyDescent="0.25"/>
    <row r="3" spans="3:25" ht="12.75" customHeight="1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 t="s">
        <v>131</v>
      </c>
    </row>
    <row r="4" spans="3:25" ht="3.25" customHeigh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3:25" ht="15" customHeight="1" x14ac:dyDescent="0.35">
      <c r="C5" s="4" t="s">
        <v>125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3:25" ht="19.899999999999999" customHeight="1" x14ac:dyDescent="0.35">
      <c r="C6" s="5" t="s">
        <v>91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3:25" ht="15.65" customHeight="1" x14ac:dyDescent="0.3">
      <c r="C7" s="6" t="s">
        <v>117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3:25" ht="15.65" customHeight="1" x14ac:dyDescent="0.3">
      <c r="C8" s="6" t="s">
        <v>1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6"/>
    </row>
    <row r="9" spans="3:25" ht="12.75" customHeight="1" x14ac:dyDescent="0.3">
      <c r="C9" s="6" t="s">
        <v>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3:25" ht="16.399999999999999" customHeight="1" x14ac:dyDescent="0.3">
      <c r="C10" s="7" t="s">
        <v>84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3:25" ht="4.1500000000000004" customHeight="1" x14ac:dyDescent="0.3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3:25" ht="1" customHeight="1" x14ac:dyDescent="0.25">
      <c r="E12" s="170" t="s">
        <v>1</v>
      </c>
      <c r="F12" s="170"/>
    </row>
    <row r="13" spans="3:25" ht="12.75" customHeight="1" x14ac:dyDescent="0.25">
      <c r="C13" s="9"/>
      <c r="D13" s="10"/>
      <c r="E13" s="169" t="s">
        <v>1</v>
      </c>
      <c r="F13" s="16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1"/>
    </row>
    <row r="14" spans="3:25" ht="12.75" customHeight="1" x14ac:dyDescent="0.25">
      <c r="C14" s="12" t="s">
        <v>83</v>
      </c>
      <c r="D14" s="13"/>
      <c r="E14" s="168" t="s">
        <v>82</v>
      </c>
      <c r="F14" s="168"/>
      <c r="G14" s="13" t="s">
        <v>5</v>
      </c>
      <c r="H14" s="13"/>
      <c r="I14" s="13" t="s">
        <v>81</v>
      </c>
      <c r="J14" s="13"/>
      <c r="K14" s="13" t="s">
        <v>80</v>
      </c>
      <c r="L14" s="13"/>
      <c r="M14" s="13" t="s">
        <v>79</v>
      </c>
      <c r="N14" s="13"/>
      <c r="O14" s="13" t="s">
        <v>1</v>
      </c>
      <c r="P14" s="13"/>
      <c r="Q14" s="13" t="s">
        <v>78</v>
      </c>
      <c r="R14" s="13"/>
      <c r="S14" s="13" t="s">
        <v>77</v>
      </c>
      <c r="T14" s="13"/>
      <c r="U14" s="13" t="s">
        <v>76</v>
      </c>
      <c r="V14" s="13"/>
      <c r="W14" s="14" t="s">
        <v>75</v>
      </c>
    </row>
    <row r="15" spans="3:25" ht="1" customHeight="1" x14ac:dyDescent="0.25">
      <c r="C15" s="15"/>
      <c r="D15" s="1"/>
      <c r="E15" s="167" t="s">
        <v>1</v>
      </c>
      <c r="F15" s="16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6"/>
    </row>
    <row r="16" spans="3:25" ht="1" customHeight="1" x14ac:dyDescent="0.25">
      <c r="C16" s="15"/>
      <c r="D16" s="17"/>
      <c r="E16" s="166" t="s">
        <v>1</v>
      </c>
      <c r="F16" s="16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6"/>
    </row>
    <row r="17" spans="3:23" ht="10.9" customHeight="1" x14ac:dyDescent="0.25">
      <c r="C17" s="18">
        <v>43862</v>
      </c>
      <c r="D17" s="19"/>
      <c r="E17" s="166" t="s">
        <v>74</v>
      </c>
      <c r="F17" s="166"/>
      <c r="G17" s="21">
        <v>3</v>
      </c>
      <c r="H17" s="21"/>
      <c r="I17" s="21">
        <v>2.1</v>
      </c>
      <c r="J17" s="21"/>
      <c r="K17" s="20">
        <v>240000</v>
      </c>
      <c r="L17" s="20"/>
      <c r="M17" s="21">
        <v>101.251</v>
      </c>
      <c r="N17" s="21"/>
      <c r="O17" s="161">
        <v>0</v>
      </c>
      <c r="P17" s="161"/>
      <c r="Q17" s="21">
        <v>0</v>
      </c>
      <c r="R17" s="21"/>
      <c r="S17" s="162">
        <v>0</v>
      </c>
      <c r="T17" s="162"/>
      <c r="U17" s="160">
        <v>0</v>
      </c>
      <c r="V17" s="160"/>
      <c r="W17" s="22">
        <v>243002.4</v>
      </c>
    </row>
    <row r="18" spans="3:23" ht="10.9" customHeight="1" x14ac:dyDescent="0.25">
      <c r="C18" s="18">
        <v>44228</v>
      </c>
      <c r="D18" s="19"/>
      <c r="E18" s="166" t="s">
        <v>74</v>
      </c>
      <c r="F18" s="166"/>
      <c r="G18" s="21">
        <v>3</v>
      </c>
      <c r="H18" s="21"/>
      <c r="I18" s="21">
        <v>2.2000000000000002</v>
      </c>
      <c r="J18" s="21"/>
      <c r="K18" s="20">
        <v>410000</v>
      </c>
      <c r="L18" s="20"/>
      <c r="M18" s="21">
        <v>101.873</v>
      </c>
      <c r="N18" s="21"/>
      <c r="O18" s="161">
        <v>0</v>
      </c>
      <c r="P18" s="161"/>
      <c r="Q18" s="21">
        <v>0</v>
      </c>
      <c r="R18" s="21"/>
      <c r="S18" s="162">
        <v>0</v>
      </c>
      <c r="T18" s="162"/>
      <c r="U18" s="160">
        <v>0</v>
      </c>
      <c r="V18" s="160"/>
      <c r="W18" s="22">
        <v>417679.3000000001</v>
      </c>
    </row>
    <row r="19" spans="3:23" ht="10.9" customHeight="1" x14ac:dyDescent="0.25">
      <c r="C19" s="18">
        <v>44593</v>
      </c>
      <c r="D19" s="19"/>
      <c r="E19" s="166" t="s">
        <v>74</v>
      </c>
      <c r="F19" s="166"/>
      <c r="G19" s="21">
        <v>3</v>
      </c>
      <c r="H19" s="21"/>
      <c r="I19" s="21">
        <v>2.35</v>
      </c>
      <c r="J19" s="21"/>
      <c r="K19" s="20">
        <v>420000</v>
      </c>
      <c r="L19" s="20"/>
      <c r="M19" s="21">
        <v>102.122</v>
      </c>
      <c r="N19" s="21"/>
      <c r="O19" s="161">
        <v>0</v>
      </c>
      <c r="P19" s="161"/>
      <c r="Q19" s="21">
        <v>0</v>
      </c>
      <c r="R19" s="21"/>
      <c r="S19" s="162">
        <v>0</v>
      </c>
      <c r="T19" s="162"/>
      <c r="U19" s="160">
        <v>0</v>
      </c>
      <c r="V19" s="160"/>
      <c r="W19" s="22">
        <v>428912.4</v>
      </c>
    </row>
    <row r="20" spans="3:23" ht="10.9" customHeight="1" x14ac:dyDescent="0.25">
      <c r="C20" s="18">
        <v>45323</v>
      </c>
      <c r="D20" s="19"/>
      <c r="E20" s="166" t="s">
        <v>119</v>
      </c>
      <c r="F20" s="166"/>
      <c r="G20" s="21">
        <v>3</v>
      </c>
      <c r="H20" s="21"/>
      <c r="I20" s="21">
        <v>2.75</v>
      </c>
      <c r="J20" s="21"/>
      <c r="K20" s="20">
        <v>880000</v>
      </c>
      <c r="L20" s="20"/>
      <c r="M20" s="21">
        <v>101.249</v>
      </c>
      <c r="N20" s="21"/>
      <c r="O20" s="161">
        <v>0</v>
      </c>
      <c r="P20" s="161"/>
      <c r="Q20" s="21">
        <v>0</v>
      </c>
      <c r="R20" s="21"/>
      <c r="S20" s="162">
        <v>0</v>
      </c>
      <c r="T20" s="162"/>
      <c r="U20" s="160">
        <v>0</v>
      </c>
      <c r="V20" s="160"/>
      <c r="W20" s="22">
        <v>890991.2</v>
      </c>
    </row>
    <row r="21" spans="3:23" ht="10.9" customHeight="1" x14ac:dyDescent="0.25">
      <c r="C21" s="18">
        <v>46054</v>
      </c>
      <c r="D21" s="19"/>
      <c r="E21" s="166" t="s">
        <v>122</v>
      </c>
      <c r="F21" s="166"/>
      <c r="G21" s="21">
        <v>3</v>
      </c>
      <c r="H21" s="21"/>
      <c r="I21" s="21">
        <v>3.15</v>
      </c>
      <c r="J21" s="21"/>
      <c r="K21" s="20">
        <v>935000</v>
      </c>
      <c r="L21" s="20"/>
      <c r="M21" s="21">
        <v>99.012</v>
      </c>
      <c r="N21" s="21"/>
      <c r="O21" s="161">
        <v>0</v>
      </c>
      <c r="P21" s="161"/>
      <c r="Q21" s="21">
        <v>0</v>
      </c>
      <c r="R21" s="21"/>
      <c r="S21" s="162">
        <v>0</v>
      </c>
      <c r="T21" s="162"/>
      <c r="U21" s="160">
        <v>0</v>
      </c>
      <c r="V21" s="160"/>
      <c r="W21" s="22">
        <v>925762.2</v>
      </c>
    </row>
    <row r="22" spans="3:23" ht="10.9" customHeight="1" x14ac:dyDescent="0.25">
      <c r="C22" s="18">
        <v>46784</v>
      </c>
      <c r="D22" s="19"/>
      <c r="E22" s="166" t="s">
        <v>121</v>
      </c>
      <c r="F22" s="166"/>
      <c r="G22" s="21">
        <v>3.25</v>
      </c>
      <c r="H22" s="21"/>
      <c r="I22" s="21">
        <v>3.4</v>
      </c>
      <c r="J22" s="21"/>
      <c r="K22" s="20">
        <v>995000</v>
      </c>
      <c r="L22" s="20"/>
      <c r="M22" s="21">
        <v>98.796999999999997</v>
      </c>
      <c r="N22" s="21"/>
      <c r="O22" s="161">
        <v>0</v>
      </c>
      <c r="P22" s="161"/>
      <c r="Q22" s="21">
        <v>0</v>
      </c>
      <c r="R22" s="21"/>
      <c r="S22" s="162">
        <v>0</v>
      </c>
      <c r="T22" s="162"/>
      <c r="U22" s="160">
        <v>0</v>
      </c>
      <c r="V22" s="160"/>
      <c r="W22" s="22">
        <v>983030.15</v>
      </c>
    </row>
    <row r="23" spans="3:23" ht="10.9" customHeight="1" x14ac:dyDescent="0.25">
      <c r="C23" s="18">
        <v>47880</v>
      </c>
      <c r="D23" s="19"/>
      <c r="E23" s="166" t="s">
        <v>120</v>
      </c>
      <c r="F23" s="166"/>
      <c r="G23" s="21">
        <v>3.5</v>
      </c>
      <c r="H23" s="21"/>
      <c r="I23" s="21">
        <v>3.75</v>
      </c>
      <c r="J23" s="21"/>
      <c r="K23" s="20">
        <v>1620000</v>
      </c>
      <c r="L23" s="20"/>
      <c r="M23" s="21">
        <v>97.533000000000001</v>
      </c>
      <c r="N23" s="21"/>
      <c r="O23" s="161">
        <v>0</v>
      </c>
      <c r="P23" s="161"/>
      <c r="Q23" s="21">
        <v>0</v>
      </c>
      <c r="R23" s="21"/>
      <c r="S23" s="162">
        <v>0</v>
      </c>
      <c r="T23" s="162"/>
      <c r="U23" s="160">
        <v>0</v>
      </c>
      <c r="V23" s="160"/>
      <c r="W23" s="22">
        <v>1580034.6</v>
      </c>
    </row>
    <row r="24" spans="3:23" ht="10.9" customHeight="1" x14ac:dyDescent="0.25">
      <c r="C24" s="18">
        <v>48611</v>
      </c>
      <c r="D24" s="19"/>
      <c r="E24" s="166" t="s">
        <v>130</v>
      </c>
      <c r="F24" s="166"/>
      <c r="G24" s="21">
        <v>3.75</v>
      </c>
      <c r="H24" s="21"/>
      <c r="I24" s="21">
        <v>3.9</v>
      </c>
      <c r="J24" s="21"/>
      <c r="K24" s="20">
        <v>1175000</v>
      </c>
      <c r="L24" s="20"/>
      <c r="M24" s="21">
        <v>98.355000000000004</v>
      </c>
      <c r="N24" s="21"/>
      <c r="O24" s="161">
        <v>0</v>
      </c>
      <c r="P24" s="161"/>
      <c r="Q24" s="21">
        <v>0</v>
      </c>
      <c r="R24" s="21"/>
      <c r="S24" s="162">
        <v>0</v>
      </c>
      <c r="T24" s="162"/>
      <c r="U24" s="160">
        <v>0</v>
      </c>
      <c r="V24" s="160"/>
      <c r="W24" s="22">
        <v>1155671.25</v>
      </c>
    </row>
    <row r="25" spans="3:23" ht="10.9" customHeight="1" x14ac:dyDescent="0.25">
      <c r="C25" s="18">
        <v>49341</v>
      </c>
      <c r="D25" s="19"/>
      <c r="E25" s="166" t="s">
        <v>129</v>
      </c>
      <c r="F25" s="166"/>
      <c r="G25" s="21">
        <v>3.75</v>
      </c>
      <c r="H25" s="21"/>
      <c r="I25" s="21">
        <v>3.95</v>
      </c>
      <c r="J25" s="21"/>
      <c r="K25" s="20">
        <v>1265000</v>
      </c>
      <c r="L25" s="20"/>
      <c r="M25" s="21">
        <v>97.597999999999999</v>
      </c>
      <c r="N25" s="21"/>
      <c r="O25" s="161">
        <v>0</v>
      </c>
      <c r="P25" s="161"/>
      <c r="Q25" s="21">
        <v>0</v>
      </c>
      <c r="R25" s="21"/>
      <c r="S25" s="162">
        <v>0</v>
      </c>
      <c r="T25" s="162"/>
      <c r="U25" s="160">
        <v>0</v>
      </c>
      <c r="V25" s="160"/>
      <c r="W25" s="22">
        <v>1234614.7</v>
      </c>
    </row>
    <row r="26" spans="3:23" ht="10.9" customHeight="1" x14ac:dyDescent="0.25">
      <c r="C26" s="18">
        <v>50072</v>
      </c>
      <c r="D26" s="19"/>
      <c r="E26" s="166" t="s">
        <v>128</v>
      </c>
      <c r="F26" s="166"/>
      <c r="G26" s="21">
        <v>4</v>
      </c>
      <c r="H26" s="21"/>
      <c r="I26" s="21">
        <v>4.05</v>
      </c>
      <c r="J26" s="21"/>
      <c r="K26" s="20">
        <v>1365000</v>
      </c>
      <c r="L26" s="20"/>
      <c r="M26" s="21">
        <v>99.352000000000004</v>
      </c>
      <c r="N26" s="21"/>
      <c r="O26" s="161">
        <v>0</v>
      </c>
      <c r="P26" s="161"/>
      <c r="Q26" s="21">
        <v>0</v>
      </c>
      <c r="R26" s="21"/>
      <c r="S26" s="162">
        <v>0</v>
      </c>
      <c r="T26" s="162"/>
      <c r="U26" s="160">
        <v>0</v>
      </c>
      <c r="V26" s="160"/>
      <c r="W26" s="22">
        <v>1356154.8</v>
      </c>
    </row>
    <row r="27" spans="3:23" ht="10.9" customHeight="1" x14ac:dyDescent="0.25">
      <c r="C27" s="18">
        <v>50802</v>
      </c>
      <c r="D27" s="19"/>
      <c r="E27" s="166" t="s">
        <v>127</v>
      </c>
      <c r="F27" s="166"/>
      <c r="G27" s="21">
        <v>4.5</v>
      </c>
      <c r="H27" s="21"/>
      <c r="I27" s="21">
        <v>3.9</v>
      </c>
      <c r="J27" s="21"/>
      <c r="K27" s="20">
        <v>1480000</v>
      </c>
      <c r="L27" s="20"/>
      <c r="M27" s="21">
        <v>103.83</v>
      </c>
      <c r="N27" s="21"/>
      <c r="O27" s="161">
        <v>1</v>
      </c>
      <c r="P27" s="161"/>
      <c r="Q27" s="21">
        <v>4.2181143565225998</v>
      </c>
      <c r="R27" s="21"/>
      <c r="S27" s="19">
        <v>46054</v>
      </c>
      <c r="T27" s="19"/>
      <c r="U27" s="160">
        <v>100</v>
      </c>
      <c r="V27" s="160"/>
      <c r="W27" s="22">
        <v>1536684</v>
      </c>
    </row>
    <row r="28" spans="3:23" ht="1" customHeight="1" x14ac:dyDescent="0.25">
      <c r="C28" s="15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6"/>
    </row>
    <row r="29" spans="3:23" ht="1" customHeight="1" x14ac:dyDescent="0.25"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6"/>
    </row>
    <row r="30" spans="3:23" ht="12.75" customHeight="1" x14ac:dyDescent="0.25">
      <c r="C30" s="23">
        <v>0</v>
      </c>
      <c r="D30" s="24"/>
      <c r="E30" s="26">
        <v>0</v>
      </c>
      <c r="F30" s="26"/>
      <c r="G30" s="26">
        <v>0</v>
      </c>
      <c r="H30" s="26"/>
      <c r="I30" s="26">
        <v>0</v>
      </c>
      <c r="J30" s="26"/>
      <c r="K30" s="25">
        <v>10785000</v>
      </c>
      <c r="L30" s="25"/>
      <c r="M30" s="26">
        <v>0</v>
      </c>
      <c r="N30" s="26"/>
      <c r="O30" s="26">
        <v>0</v>
      </c>
      <c r="P30" s="26"/>
      <c r="Q30" s="26">
        <v>0</v>
      </c>
      <c r="R30" s="26"/>
      <c r="S30" s="26">
        <v>0</v>
      </c>
      <c r="T30" s="26"/>
      <c r="U30" s="26">
        <v>0</v>
      </c>
      <c r="V30" s="26"/>
      <c r="W30" s="27">
        <v>10752537</v>
      </c>
    </row>
    <row r="31" spans="3:23" ht="1" customHeight="1" x14ac:dyDescent="0.25"/>
    <row r="32" spans="3:23" ht="10.9" customHeight="1" x14ac:dyDescent="0.25"/>
    <row r="33" spans="3:23" ht="10.9" customHeight="1" x14ac:dyDescent="0.25">
      <c r="C33" s="149" t="s">
        <v>73</v>
      </c>
      <c r="D33" s="14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1" t="s">
        <v>1</v>
      </c>
    </row>
    <row r="34" spans="3:23" ht="10.9" customHeight="1" x14ac:dyDescent="0.25">
      <c r="C34" s="156" t="s">
        <v>0</v>
      </c>
      <c r="D34" s="156"/>
      <c r="W34" s="158" t="s">
        <v>1</v>
      </c>
    </row>
    <row r="35" spans="3:23" ht="10.9" customHeight="1" x14ac:dyDescent="0.25">
      <c r="C35" s="148" t="s">
        <v>62</v>
      </c>
      <c r="D35" s="148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0">
        <v>10785000</v>
      </c>
    </row>
    <row r="36" spans="3:23" ht="10.9" customHeight="1" x14ac:dyDescent="0.25">
      <c r="C36" s="148" t="s">
        <v>72</v>
      </c>
      <c r="D36" s="148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47">
        <v>-32463</v>
      </c>
    </row>
    <row r="37" spans="3:23" ht="10.9" customHeight="1" x14ac:dyDescent="0.25">
      <c r="C37" s="148" t="s">
        <v>71</v>
      </c>
      <c r="D37" s="148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0">
        <v>10752537</v>
      </c>
    </row>
    <row r="38" spans="3:23" ht="10.9" customHeight="1" x14ac:dyDescent="0.25">
      <c r="C38" s="146" t="s">
        <v>0</v>
      </c>
      <c r="D38" s="156"/>
      <c r="W38" s="145" t="s">
        <v>1</v>
      </c>
    </row>
    <row r="39" spans="3:23" ht="10.9" customHeight="1" x14ac:dyDescent="0.25">
      <c r="C39" s="148" t="s">
        <v>58</v>
      </c>
      <c r="D39" s="148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0">
        <v>-80887.5</v>
      </c>
    </row>
    <row r="40" spans="3:23" ht="10.9" customHeight="1" x14ac:dyDescent="0.25">
      <c r="C40" s="148" t="s">
        <v>126</v>
      </c>
      <c r="D40" s="148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47">
        <v>10671649.5</v>
      </c>
    </row>
    <row r="41" spans="3:23" ht="10.9" customHeight="1" x14ac:dyDescent="0.25">
      <c r="C41" s="146" t="s">
        <v>0</v>
      </c>
      <c r="D41" s="156"/>
      <c r="W41" s="145" t="s">
        <v>1</v>
      </c>
    </row>
    <row r="42" spans="3:23" ht="10.9" customHeight="1" x14ac:dyDescent="0.25">
      <c r="C42" s="148" t="s">
        <v>70</v>
      </c>
      <c r="D42" s="148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0">
        <v>10671649.5</v>
      </c>
    </row>
    <row r="43" spans="3:23" ht="10.9" customHeight="1" x14ac:dyDescent="0.25">
      <c r="C43" s="146" t="s">
        <v>0</v>
      </c>
      <c r="D43" s="156"/>
      <c r="W43" s="145" t="s">
        <v>1</v>
      </c>
    </row>
    <row r="44" spans="3:23" ht="10.9" customHeight="1" x14ac:dyDescent="0.25">
      <c r="C44" s="148" t="s">
        <v>69</v>
      </c>
      <c r="D44" s="148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0">
        <v>131488.70833333299</v>
      </c>
    </row>
    <row r="45" spans="3:23" ht="10.9" customHeight="1" x14ac:dyDescent="0.25">
      <c r="C45" s="148" t="s">
        <v>68</v>
      </c>
      <c r="D45" s="148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7">
        <v>12.1918134755061</v>
      </c>
    </row>
    <row r="46" spans="3:23" ht="10.9" customHeight="1" x14ac:dyDescent="0.25">
      <c r="C46" s="148" t="s">
        <v>67</v>
      </c>
      <c r="D46" s="148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4">
        <v>3.81828606702287</v>
      </c>
    </row>
    <row r="47" spans="3:23" ht="10.9" customHeight="1" x14ac:dyDescent="0.25">
      <c r="C47" s="146" t="s">
        <v>0</v>
      </c>
      <c r="D47" s="156"/>
      <c r="W47" s="145" t="s">
        <v>1</v>
      </c>
    </row>
    <row r="48" spans="3:23" ht="10.9" customHeight="1" x14ac:dyDescent="0.25">
      <c r="C48" s="148" t="s">
        <v>66</v>
      </c>
      <c r="D48" s="148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4">
        <v>3.9044915681923298</v>
      </c>
    </row>
    <row r="49" spans="1:23" ht="10.9" customHeight="1" x14ac:dyDescent="0.25">
      <c r="C49" s="148" t="s">
        <v>65</v>
      </c>
      <c r="D49" s="148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4">
        <v>3.8922748629708499</v>
      </c>
    </row>
    <row r="50" spans="1:23" ht="31.9" customHeight="1" x14ac:dyDescent="0.25"/>
    <row r="51" spans="1:23" ht="216.4" customHeight="1" x14ac:dyDescent="0.25"/>
    <row r="52" spans="1:23" ht="12.75" customHeight="1" x14ac:dyDescent="0.25">
      <c r="C52" s="35" t="s">
        <v>132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1:23" ht="5.15" customHeight="1" x14ac:dyDescent="0.4">
      <c r="C53" s="36" t="s">
        <v>25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12.75" hidden="1" customHeight="1" x14ac:dyDescent="0.4">
      <c r="C54" s="142" t="s">
        <v>25</v>
      </c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</row>
    <row r="55" spans="1:23" ht="13.5" customHeight="1" x14ac:dyDescent="0.3">
      <c r="C55" s="40" t="s">
        <v>25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1" t="s">
        <v>1</v>
      </c>
    </row>
    <row r="56" spans="1:23" ht="14.25" customHeight="1" x14ac:dyDescent="0.25"/>
    <row r="57" spans="1:23" ht="2.15" customHeight="1" x14ac:dyDescent="0.25">
      <c r="A57" t="s">
        <v>0</v>
      </c>
    </row>
  </sheetData>
  <printOptions horizontalCentered="1"/>
  <pageMargins left="0.25" right="0.25" top="0.25" bottom="0.25" header="0.5" footer="0.5"/>
  <pageSetup orientation="portrait" horizontalDpi="0" verticalDpi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GridLines="0" workbookViewId="0">
      <selection activeCell="R24" sqref="R24"/>
    </sheetView>
  </sheetViews>
  <sheetFormatPr defaultColWidth="13.26953125" defaultRowHeight="12.75" customHeight="1" x14ac:dyDescent="0.25"/>
  <cols>
    <col min="1" max="1" width="0.453125" customWidth="1"/>
    <col min="2" max="2" width="6.7265625" customWidth="1"/>
    <col min="3" max="3" width="8.54296875" customWidth="1"/>
    <col min="4" max="4" width="9" customWidth="1"/>
    <col min="5" max="5" width="12.26953125" customWidth="1"/>
    <col min="6" max="6" width="9" customWidth="1"/>
    <col min="7" max="7" width="7.54296875" customWidth="1"/>
    <col min="8" max="8" width="9" customWidth="1"/>
    <col min="9" max="9" width="11.453125" customWidth="1"/>
    <col min="10" max="10" width="9" customWidth="1"/>
    <col min="11" max="11" width="11.7265625" customWidth="1"/>
    <col min="12" max="12" width="6.7265625" customWidth="1"/>
    <col min="13" max="14" width="0.453125" customWidth="1"/>
    <col min="15" max="15" width="3.26953125" customWidth="1"/>
    <col min="16" max="256" width="13.26953125" customWidth="1"/>
    <col min="257" max="257" width="0.453125" customWidth="1"/>
    <col min="258" max="258" width="6.7265625" customWidth="1"/>
    <col min="259" max="259" width="8.54296875" customWidth="1"/>
    <col min="260" max="260" width="9" customWidth="1"/>
    <col min="261" max="261" width="12.26953125" customWidth="1"/>
    <col min="262" max="262" width="9" customWidth="1"/>
    <col min="263" max="263" width="7.54296875" customWidth="1"/>
    <col min="264" max="264" width="9" customWidth="1"/>
    <col min="265" max="265" width="11.453125" customWidth="1"/>
    <col min="266" max="266" width="9" customWidth="1"/>
    <col min="267" max="267" width="11.7265625" customWidth="1"/>
    <col min="268" max="268" width="6.7265625" customWidth="1"/>
    <col min="269" max="270" width="0.453125" customWidth="1"/>
    <col min="271" max="271" width="3.26953125" customWidth="1"/>
    <col min="513" max="513" width="0.453125" customWidth="1"/>
    <col min="514" max="514" width="6.7265625" customWidth="1"/>
    <col min="515" max="515" width="8.54296875" customWidth="1"/>
    <col min="516" max="516" width="9" customWidth="1"/>
    <col min="517" max="517" width="12.26953125" customWidth="1"/>
    <col min="518" max="518" width="9" customWidth="1"/>
    <col min="519" max="519" width="7.54296875" customWidth="1"/>
    <col min="520" max="520" width="9" customWidth="1"/>
    <col min="521" max="521" width="11.453125" customWidth="1"/>
    <col min="522" max="522" width="9" customWidth="1"/>
    <col min="523" max="523" width="11.7265625" customWidth="1"/>
    <col min="524" max="524" width="6.7265625" customWidth="1"/>
    <col min="525" max="526" width="0.453125" customWidth="1"/>
    <col min="527" max="527" width="3.26953125" customWidth="1"/>
    <col min="769" max="769" width="0.453125" customWidth="1"/>
    <col min="770" max="770" width="6.7265625" customWidth="1"/>
    <col min="771" max="771" width="8.54296875" customWidth="1"/>
    <col min="772" max="772" width="9" customWidth="1"/>
    <col min="773" max="773" width="12.26953125" customWidth="1"/>
    <col min="774" max="774" width="9" customWidth="1"/>
    <col min="775" max="775" width="7.54296875" customWidth="1"/>
    <col min="776" max="776" width="9" customWidth="1"/>
    <col min="777" max="777" width="11.453125" customWidth="1"/>
    <col min="778" max="778" width="9" customWidth="1"/>
    <col min="779" max="779" width="11.7265625" customWidth="1"/>
    <col min="780" max="780" width="6.7265625" customWidth="1"/>
    <col min="781" max="782" width="0.453125" customWidth="1"/>
    <col min="783" max="783" width="3.26953125" customWidth="1"/>
    <col min="1025" max="1025" width="0.453125" customWidth="1"/>
    <col min="1026" max="1026" width="6.7265625" customWidth="1"/>
    <col min="1027" max="1027" width="8.54296875" customWidth="1"/>
    <col min="1028" max="1028" width="9" customWidth="1"/>
    <col min="1029" max="1029" width="12.26953125" customWidth="1"/>
    <col min="1030" max="1030" width="9" customWidth="1"/>
    <col min="1031" max="1031" width="7.54296875" customWidth="1"/>
    <col min="1032" max="1032" width="9" customWidth="1"/>
    <col min="1033" max="1033" width="11.453125" customWidth="1"/>
    <col min="1034" max="1034" width="9" customWidth="1"/>
    <col min="1035" max="1035" width="11.7265625" customWidth="1"/>
    <col min="1036" max="1036" width="6.7265625" customWidth="1"/>
    <col min="1037" max="1038" width="0.453125" customWidth="1"/>
    <col min="1039" max="1039" width="3.26953125" customWidth="1"/>
    <col min="1281" max="1281" width="0.453125" customWidth="1"/>
    <col min="1282" max="1282" width="6.7265625" customWidth="1"/>
    <col min="1283" max="1283" width="8.54296875" customWidth="1"/>
    <col min="1284" max="1284" width="9" customWidth="1"/>
    <col min="1285" max="1285" width="12.26953125" customWidth="1"/>
    <col min="1286" max="1286" width="9" customWidth="1"/>
    <col min="1287" max="1287" width="7.54296875" customWidth="1"/>
    <col min="1288" max="1288" width="9" customWidth="1"/>
    <col min="1289" max="1289" width="11.453125" customWidth="1"/>
    <col min="1290" max="1290" width="9" customWidth="1"/>
    <col min="1291" max="1291" width="11.7265625" customWidth="1"/>
    <col min="1292" max="1292" width="6.7265625" customWidth="1"/>
    <col min="1293" max="1294" width="0.453125" customWidth="1"/>
    <col min="1295" max="1295" width="3.26953125" customWidth="1"/>
    <col min="1537" max="1537" width="0.453125" customWidth="1"/>
    <col min="1538" max="1538" width="6.7265625" customWidth="1"/>
    <col min="1539" max="1539" width="8.54296875" customWidth="1"/>
    <col min="1540" max="1540" width="9" customWidth="1"/>
    <col min="1541" max="1541" width="12.26953125" customWidth="1"/>
    <col min="1542" max="1542" width="9" customWidth="1"/>
    <col min="1543" max="1543" width="7.54296875" customWidth="1"/>
    <col min="1544" max="1544" width="9" customWidth="1"/>
    <col min="1545" max="1545" width="11.453125" customWidth="1"/>
    <col min="1546" max="1546" width="9" customWidth="1"/>
    <col min="1547" max="1547" width="11.7265625" customWidth="1"/>
    <col min="1548" max="1548" width="6.7265625" customWidth="1"/>
    <col min="1549" max="1550" width="0.453125" customWidth="1"/>
    <col min="1551" max="1551" width="3.26953125" customWidth="1"/>
    <col min="1793" max="1793" width="0.453125" customWidth="1"/>
    <col min="1794" max="1794" width="6.7265625" customWidth="1"/>
    <col min="1795" max="1795" width="8.54296875" customWidth="1"/>
    <col min="1796" max="1796" width="9" customWidth="1"/>
    <col min="1797" max="1797" width="12.26953125" customWidth="1"/>
    <col min="1798" max="1798" width="9" customWidth="1"/>
    <col min="1799" max="1799" width="7.54296875" customWidth="1"/>
    <col min="1800" max="1800" width="9" customWidth="1"/>
    <col min="1801" max="1801" width="11.453125" customWidth="1"/>
    <col min="1802" max="1802" width="9" customWidth="1"/>
    <col min="1803" max="1803" width="11.7265625" customWidth="1"/>
    <col min="1804" max="1804" width="6.7265625" customWidth="1"/>
    <col min="1805" max="1806" width="0.453125" customWidth="1"/>
    <col min="1807" max="1807" width="3.26953125" customWidth="1"/>
    <col min="2049" max="2049" width="0.453125" customWidth="1"/>
    <col min="2050" max="2050" width="6.7265625" customWidth="1"/>
    <col min="2051" max="2051" width="8.54296875" customWidth="1"/>
    <col min="2052" max="2052" width="9" customWidth="1"/>
    <col min="2053" max="2053" width="12.26953125" customWidth="1"/>
    <col min="2054" max="2054" width="9" customWidth="1"/>
    <col min="2055" max="2055" width="7.54296875" customWidth="1"/>
    <col min="2056" max="2056" width="9" customWidth="1"/>
    <col min="2057" max="2057" width="11.453125" customWidth="1"/>
    <col min="2058" max="2058" width="9" customWidth="1"/>
    <col min="2059" max="2059" width="11.7265625" customWidth="1"/>
    <col min="2060" max="2060" width="6.7265625" customWidth="1"/>
    <col min="2061" max="2062" width="0.453125" customWidth="1"/>
    <col min="2063" max="2063" width="3.26953125" customWidth="1"/>
    <col min="2305" max="2305" width="0.453125" customWidth="1"/>
    <col min="2306" max="2306" width="6.7265625" customWidth="1"/>
    <col min="2307" max="2307" width="8.54296875" customWidth="1"/>
    <col min="2308" max="2308" width="9" customWidth="1"/>
    <col min="2309" max="2309" width="12.26953125" customWidth="1"/>
    <col min="2310" max="2310" width="9" customWidth="1"/>
    <col min="2311" max="2311" width="7.54296875" customWidth="1"/>
    <col min="2312" max="2312" width="9" customWidth="1"/>
    <col min="2313" max="2313" width="11.453125" customWidth="1"/>
    <col min="2314" max="2314" width="9" customWidth="1"/>
    <col min="2315" max="2315" width="11.7265625" customWidth="1"/>
    <col min="2316" max="2316" width="6.7265625" customWidth="1"/>
    <col min="2317" max="2318" width="0.453125" customWidth="1"/>
    <col min="2319" max="2319" width="3.26953125" customWidth="1"/>
    <col min="2561" max="2561" width="0.453125" customWidth="1"/>
    <col min="2562" max="2562" width="6.7265625" customWidth="1"/>
    <col min="2563" max="2563" width="8.54296875" customWidth="1"/>
    <col min="2564" max="2564" width="9" customWidth="1"/>
    <col min="2565" max="2565" width="12.26953125" customWidth="1"/>
    <col min="2566" max="2566" width="9" customWidth="1"/>
    <col min="2567" max="2567" width="7.54296875" customWidth="1"/>
    <col min="2568" max="2568" width="9" customWidth="1"/>
    <col min="2569" max="2569" width="11.453125" customWidth="1"/>
    <col min="2570" max="2570" width="9" customWidth="1"/>
    <col min="2571" max="2571" width="11.7265625" customWidth="1"/>
    <col min="2572" max="2572" width="6.7265625" customWidth="1"/>
    <col min="2573" max="2574" width="0.453125" customWidth="1"/>
    <col min="2575" max="2575" width="3.26953125" customWidth="1"/>
    <col min="2817" max="2817" width="0.453125" customWidth="1"/>
    <col min="2818" max="2818" width="6.7265625" customWidth="1"/>
    <col min="2819" max="2819" width="8.54296875" customWidth="1"/>
    <col min="2820" max="2820" width="9" customWidth="1"/>
    <col min="2821" max="2821" width="12.26953125" customWidth="1"/>
    <col min="2822" max="2822" width="9" customWidth="1"/>
    <col min="2823" max="2823" width="7.54296875" customWidth="1"/>
    <col min="2824" max="2824" width="9" customWidth="1"/>
    <col min="2825" max="2825" width="11.453125" customWidth="1"/>
    <col min="2826" max="2826" width="9" customWidth="1"/>
    <col min="2827" max="2827" width="11.7265625" customWidth="1"/>
    <col min="2828" max="2828" width="6.7265625" customWidth="1"/>
    <col min="2829" max="2830" width="0.453125" customWidth="1"/>
    <col min="2831" max="2831" width="3.26953125" customWidth="1"/>
    <col min="3073" max="3073" width="0.453125" customWidth="1"/>
    <col min="3074" max="3074" width="6.7265625" customWidth="1"/>
    <col min="3075" max="3075" width="8.54296875" customWidth="1"/>
    <col min="3076" max="3076" width="9" customWidth="1"/>
    <col min="3077" max="3077" width="12.26953125" customWidth="1"/>
    <col min="3078" max="3078" width="9" customWidth="1"/>
    <col min="3079" max="3079" width="7.54296875" customWidth="1"/>
    <col min="3080" max="3080" width="9" customWidth="1"/>
    <col min="3081" max="3081" width="11.453125" customWidth="1"/>
    <col min="3082" max="3082" width="9" customWidth="1"/>
    <col min="3083" max="3083" width="11.7265625" customWidth="1"/>
    <col min="3084" max="3084" width="6.7265625" customWidth="1"/>
    <col min="3085" max="3086" width="0.453125" customWidth="1"/>
    <col min="3087" max="3087" width="3.26953125" customWidth="1"/>
    <col min="3329" max="3329" width="0.453125" customWidth="1"/>
    <col min="3330" max="3330" width="6.7265625" customWidth="1"/>
    <col min="3331" max="3331" width="8.54296875" customWidth="1"/>
    <col min="3332" max="3332" width="9" customWidth="1"/>
    <col min="3333" max="3333" width="12.26953125" customWidth="1"/>
    <col min="3334" max="3334" width="9" customWidth="1"/>
    <col min="3335" max="3335" width="7.54296875" customWidth="1"/>
    <col min="3336" max="3336" width="9" customWidth="1"/>
    <col min="3337" max="3337" width="11.453125" customWidth="1"/>
    <col min="3338" max="3338" width="9" customWidth="1"/>
    <col min="3339" max="3339" width="11.7265625" customWidth="1"/>
    <col min="3340" max="3340" width="6.7265625" customWidth="1"/>
    <col min="3341" max="3342" width="0.453125" customWidth="1"/>
    <col min="3343" max="3343" width="3.26953125" customWidth="1"/>
    <col min="3585" max="3585" width="0.453125" customWidth="1"/>
    <col min="3586" max="3586" width="6.7265625" customWidth="1"/>
    <col min="3587" max="3587" width="8.54296875" customWidth="1"/>
    <col min="3588" max="3588" width="9" customWidth="1"/>
    <col min="3589" max="3589" width="12.26953125" customWidth="1"/>
    <col min="3590" max="3590" width="9" customWidth="1"/>
    <col min="3591" max="3591" width="7.54296875" customWidth="1"/>
    <col min="3592" max="3592" width="9" customWidth="1"/>
    <col min="3593" max="3593" width="11.453125" customWidth="1"/>
    <col min="3594" max="3594" width="9" customWidth="1"/>
    <col min="3595" max="3595" width="11.7265625" customWidth="1"/>
    <col min="3596" max="3596" width="6.7265625" customWidth="1"/>
    <col min="3597" max="3598" width="0.453125" customWidth="1"/>
    <col min="3599" max="3599" width="3.26953125" customWidth="1"/>
    <col min="3841" max="3841" width="0.453125" customWidth="1"/>
    <col min="3842" max="3842" width="6.7265625" customWidth="1"/>
    <col min="3843" max="3843" width="8.54296875" customWidth="1"/>
    <col min="3844" max="3844" width="9" customWidth="1"/>
    <col min="3845" max="3845" width="12.26953125" customWidth="1"/>
    <col min="3846" max="3846" width="9" customWidth="1"/>
    <col min="3847" max="3847" width="7.54296875" customWidth="1"/>
    <col min="3848" max="3848" width="9" customWidth="1"/>
    <col min="3849" max="3849" width="11.453125" customWidth="1"/>
    <col min="3850" max="3850" width="9" customWidth="1"/>
    <col min="3851" max="3851" width="11.7265625" customWidth="1"/>
    <col min="3852" max="3852" width="6.7265625" customWidth="1"/>
    <col min="3853" max="3854" width="0.453125" customWidth="1"/>
    <col min="3855" max="3855" width="3.26953125" customWidth="1"/>
    <col min="4097" max="4097" width="0.453125" customWidth="1"/>
    <col min="4098" max="4098" width="6.7265625" customWidth="1"/>
    <col min="4099" max="4099" width="8.54296875" customWidth="1"/>
    <col min="4100" max="4100" width="9" customWidth="1"/>
    <col min="4101" max="4101" width="12.26953125" customWidth="1"/>
    <col min="4102" max="4102" width="9" customWidth="1"/>
    <col min="4103" max="4103" width="7.54296875" customWidth="1"/>
    <col min="4104" max="4104" width="9" customWidth="1"/>
    <col min="4105" max="4105" width="11.453125" customWidth="1"/>
    <col min="4106" max="4106" width="9" customWidth="1"/>
    <col min="4107" max="4107" width="11.7265625" customWidth="1"/>
    <col min="4108" max="4108" width="6.7265625" customWidth="1"/>
    <col min="4109" max="4110" width="0.453125" customWidth="1"/>
    <col min="4111" max="4111" width="3.26953125" customWidth="1"/>
    <col min="4353" max="4353" width="0.453125" customWidth="1"/>
    <col min="4354" max="4354" width="6.7265625" customWidth="1"/>
    <col min="4355" max="4355" width="8.54296875" customWidth="1"/>
    <col min="4356" max="4356" width="9" customWidth="1"/>
    <col min="4357" max="4357" width="12.26953125" customWidth="1"/>
    <col min="4358" max="4358" width="9" customWidth="1"/>
    <col min="4359" max="4359" width="7.54296875" customWidth="1"/>
    <col min="4360" max="4360" width="9" customWidth="1"/>
    <col min="4361" max="4361" width="11.453125" customWidth="1"/>
    <col min="4362" max="4362" width="9" customWidth="1"/>
    <col min="4363" max="4363" width="11.7265625" customWidth="1"/>
    <col min="4364" max="4364" width="6.7265625" customWidth="1"/>
    <col min="4365" max="4366" width="0.453125" customWidth="1"/>
    <col min="4367" max="4367" width="3.26953125" customWidth="1"/>
    <col min="4609" max="4609" width="0.453125" customWidth="1"/>
    <col min="4610" max="4610" width="6.7265625" customWidth="1"/>
    <col min="4611" max="4611" width="8.54296875" customWidth="1"/>
    <col min="4612" max="4612" width="9" customWidth="1"/>
    <col min="4613" max="4613" width="12.26953125" customWidth="1"/>
    <col min="4614" max="4614" width="9" customWidth="1"/>
    <col min="4615" max="4615" width="7.54296875" customWidth="1"/>
    <col min="4616" max="4616" width="9" customWidth="1"/>
    <col min="4617" max="4617" width="11.453125" customWidth="1"/>
    <col min="4618" max="4618" width="9" customWidth="1"/>
    <col min="4619" max="4619" width="11.7265625" customWidth="1"/>
    <col min="4620" max="4620" width="6.7265625" customWidth="1"/>
    <col min="4621" max="4622" width="0.453125" customWidth="1"/>
    <col min="4623" max="4623" width="3.26953125" customWidth="1"/>
    <col min="4865" max="4865" width="0.453125" customWidth="1"/>
    <col min="4866" max="4866" width="6.7265625" customWidth="1"/>
    <col min="4867" max="4867" width="8.54296875" customWidth="1"/>
    <col min="4868" max="4868" width="9" customWidth="1"/>
    <col min="4869" max="4869" width="12.26953125" customWidth="1"/>
    <col min="4870" max="4870" width="9" customWidth="1"/>
    <col min="4871" max="4871" width="7.54296875" customWidth="1"/>
    <col min="4872" max="4872" width="9" customWidth="1"/>
    <col min="4873" max="4873" width="11.453125" customWidth="1"/>
    <col min="4874" max="4874" width="9" customWidth="1"/>
    <col min="4875" max="4875" width="11.7265625" customWidth="1"/>
    <col min="4876" max="4876" width="6.7265625" customWidth="1"/>
    <col min="4877" max="4878" width="0.453125" customWidth="1"/>
    <col min="4879" max="4879" width="3.26953125" customWidth="1"/>
    <col min="5121" max="5121" width="0.453125" customWidth="1"/>
    <col min="5122" max="5122" width="6.7265625" customWidth="1"/>
    <col min="5123" max="5123" width="8.54296875" customWidth="1"/>
    <col min="5124" max="5124" width="9" customWidth="1"/>
    <col min="5125" max="5125" width="12.26953125" customWidth="1"/>
    <col min="5126" max="5126" width="9" customWidth="1"/>
    <col min="5127" max="5127" width="7.54296875" customWidth="1"/>
    <col min="5128" max="5128" width="9" customWidth="1"/>
    <col min="5129" max="5129" width="11.453125" customWidth="1"/>
    <col min="5130" max="5130" width="9" customWidth="1"/>
    <col min="5131" max="5131" width="11.7265625" customWidth="1"/>
    <col min="5132" max="5132" width="6.7265625" customWidth="1"/>
    <col min="5133" max="5134" width="0.453125" customWidth="1"/>
    <col min="5135" max="5135" width="3.26953125" customWidth="1"/>
    <col min="5377" max="5377" width="0.453125" customWidth="1"/>
    <col min="5378" max="5378" width="6.7265625" customWidth="1"/>
    <col min="5379" max="5379" width="8.54296875" customWidth="1"/>
    <col min="5380" max="5380" width="9" customWidth="1"/>
    <col min="5381" max="5381" width="12.26953125" customWidth="1"/>
    <col min="5382" max="5382" width="9" customWidth="1"/>
    <col min="5383" max="5383" width="7.54296875" customWidth="1"/>
    <col min="5384" max="5384" width="9" customWidth="1"/>
    <col min="5385" max="5385" width="11.453125" customWidth="1"/>
    <col min="5386" max="5386" width="9" customWidth="1"/>
    <col min="5387" max="5387" width="11.7265625" customWidth="1"/>
    <col min="5388" max="5388" width="6.7265625" customWidth="1"/>
    <col min="5389" max="5390" width="0.453125" customWidth="1"/>
    <col min="5391" max="5391" width="3.26953125" customWidth="1"/>
    <col min="5633" max="5633" width="0.453125" customWidth="1"/>
    <col min="5634" max="5634" width="6.7265625" customWidth="1"/>
    <col min="5635" max="5635" width="8.54296875" customWidth="1"/>
    <col min="5636" max="5636" width="9" customWidth="1"/>
    <col min="5637" max="5637" width="12.26953125" customWidth="1"/>
    <col min="5638" max="5638" width="9" customWidth="1"/>
    <col min="5639" max="5639" width="7.54296875" customWidth="1"/>
    <col min="5640" max="5640" width="9" customWidth="1"/>
    <col min="5641" max="5641" width="11.453125" customWidth="1"/>
    <col min="5642" max="5642" width="9" customWidth="1"/>
    <col min="5643" max="5643" width="11.7265625" customWidth="1"/>
    <col min="5644" max="5644" width="6.7265625" customWidth="1"/>
    <col min="5645" max="5646" width="0.453125" customWidth="1"/>
    <col min="5647" max="5647" width="3.26953125" customWidth="1"/>
    <col min="5889" max="5889" width="0.453125" customWidth="1"/>
    <col min="5890" max="5890" width="6.7265625" customWidth="1"/>
    <col min="5891" max="5891" width="8.54296875" customWidth="1"/>
    <col min="5892" max="5892" width="9" customWidth="1"/>
    <col min="5893" max="5893" width="12.26953125" customWidth="1"/>
    <col min="5894" max="5894" width="9" customWidth="1"/>
    <col min="5895" max="5895" width="7.54296875" customWidth="1"/>
    <col min="5896" max="5896" width="9" customWidth="1"/>
    <col min="5897" max="5897" width="11.453125" customWidth="1"/>
    <col min="5898" max="5898" width="9" customWidth="1"/>
    <col min="5899" max="5899" width="11.7265625" customWidth="1"/>
    <col min="5900" max="5900" width="6.7265625" customWidth="1"/>
    <col min="5901" max="5902" width="0.453125" customWidth="1"/>
    <col min="5903" max="5903" width="3.26953125" customWidth="1"/>
    <col min="6145" max="6145" width="0.453125" customWidth="1"/>
    <col min="6146" max="6146" width="6.7265625" customWidth="1"/>
    <col min="6147" max="6147" width="8.54296875" customWidth="1"/>
    <col min="6148" max="6148" width="9" customWidth="1"/>
    <col min="6149" max="6149" width="12.26953125" customWidth="1"/>
    <col min="6150" max="6150" width="9" customWidth="1"/>
    <col min="6151" max="6151" width="7.54296875" customWidth="1"/>
    <col min="6152" max="6152" width="9" customWidth="1"/>
    <col min="6153" max="6153" width="11.453125" customWidth="1"/>
    <col min="6154" max="6154" width="9" customWidth="1"/>
    <col min="6155" max="6155" width="11.7265625" customWidth="1"/>
    <col min="6156" max="6156" width="6.7265625" customWidth="1"/>
    <col min="6157" max="6158" width="0.453125" customWidth="1"/>
    <col min="6159" max="6159" width="3.26953125" customWidth="1"/>
    <col min="6401" max="6401" width="0.453125" customWidth="1"/>
    <col min="6402" max="6402" width="6.7265625" customWidth="1"/>
    <col min="6403" max="6403" width="8.54296875" customWidth="1"/>
    <col min="6404" max="6404" width="9" customWidth="1"/>
    <col min="6405" max="6405" width="12.26953125" customWidth="1"/>
    <col min="6406" max="6406" width="9" customWidth="1"/>
    <col min="6407" max="6407" width="7.54296875" customWidth="1"/>
    <col min="6408" max="6408" width="9" customWidth="1"/>
    <col min="6409" max="6409" width="11.453125" customWidth="1"/>
    <col min="6410" max="6410" width="9" customWidth="1"/>
    <col min="6411" max="6411" width="11.7265625" customWidth="1"/>
    <col min="6412" max="6412" width="6.7265625" customWidth="1"/>
    <col min="6413" max="6414" width="0.453125" customWidth="1"/>
    <col min="6415" max="6415" width="3.26953125" customWidth="1"/>
    <col min="6657" max="6657" width="0.453125" customWidth="1"/>
    <col min="6658" max="6658" width="6.7265625" customWidth="1"/>
    <col min="6659" max="6659" width="8.54296875" customWidth="1"/>
    <col min="6660" max="6660" width="9" customWidth="1"/>
    <col min="6661" max="6661" width="12.26953125" customWidth="1"/>
    <col min="6662" max="6662" width="9" customWidth="1"/>
    <col min="6663" max="6663" width="7.54296875" customWidth="1"/>
    <col min="6664" max="6664" width="9" customWidth="1"/>
    <col min="6665" max="6665" width="11.453125" customWidth="1"/>
    <col min="6666" max="6666" width="9" customWidth="1"/>
    <col min="6667" max="6667" width="11.7265625" customWidth="1"/>
    <col min="6668" max="6668" width="6.7265625" customWidth="1"/>
    <col min="6669" max="6670" width="0.453125" customWidth="1"/>
    <col min="6671" max="6671" width="3.26953125" customWidth="1"/>
    <col min="6913" max="6913" width="0.453125" customWidth="1"/>
    <col min="6914" max="6914" width="6.7265625" customWidth="1"/>
    <col min="6915" max="6915" width="8.54296875" customWidth="1"/>
    <col min="6916" max="6916" width="9" customWidth="1"/>
    <col min="6917" max="6917" width="12.26953125" customWidth="1"/>
    <col min="6918" max="6918" width="9" customWidth="1"/>
    <col min="6919" max="6919" width="7.54296875" customWidth="1"/>
    <col min="6920" max="6920" width="9" customWidth="1"/>
    <col min="6921" max="6921" width="11.453125" customWidth="1"/>
    <col min="6922" max="6922" width="9" customWidth="1"/>
    <col min="6923" max="6923" width="11.7265625" customWidth="1"/>
    <col min="6924" max="6924" width="6.7265625" customWidth="1"/>
    <col min="6925" max="6926" width="0.453125" customWidth="1"/>
    <col min="6927" max="6927" width="3.26953125" customWidth="1"/>
    <col min="7169" max="7169" width="0.453125" customWidth="1"/>
    <col min="7170" max="7170" width="6.7265625" customWidth="1"/>
    <col min="7171" max="7171" width="8.54296875" customWidth="1"/>
    <col min="7172" max="7172" width="9" customWidth="1"/>
    <col min="7173" max="7173" width="12.26953125" customWidth="1"/>
    <col min="7174" max="7174" width="9" customWidth="1"/>
    <col min="7175" max="7175" width="7.54296875" customWidth="1"/>
    <col min="7176" max="7176" width="9" customWidth="1"/>
    <col min="7177" max="7177" width="11.453125" customWidth="1"/>
    <col min="7178" max="7178" width="9" customWidth="1"/>
    <col min="7179" max="7179" width="11.7265625" customWidth="1"/>
    <col min="7180" max="7180" width="6.7265625" customWidth="1"/>
    <col min="7181" max="7182" width="0.453125" customWidth="1"/>
    <col min="7183" max="7183" width="3.26953125" customWidth="1"/>
    <col min="7425" max="7425" width="0.453125" customWidth="1"/>
    <col min="7426" max="7426" width="6.7265625" customWidth="1"/>
    <col min="7427" max="7427" width="8.54296875" customWidth="1"/>
    <col min="7428" max="7428" width="9" customWidth="1"/>
    <col min="7429" max="7429" width="12.26953125" customWidth="1"/>
    <col min="7430" max="7430" width="9" customWidth="1"/>
    <col min="7431" max="7431" width="7.54296875" customWidth="1"/>
    <col min="7432" max="7432" width="9" customWidth="1"/>
    <col min="7433" max="7433" width="11.453125" customWidth="1"/>
    <col min="7434" max="7434" width="9" customWidth="1"/>
    <col min="7435" max="7435" width="11.7265625" customWidth="1"/>
    <col min="7436" max="7436" width="6.7265625" customWidth="1"/>
    <col min="7437" max="7438" width="0.453125" customWidth="1"/>
    <col min="7439" max="7439" width="3.26953125" customWidth="1"/>
    <col min="7681" max="7681" width="0.453125" customWidth="1"/>
    <col min="7682" max="7682" width="6.7265625" customWidth="1"/>
    <col min="7683" max="7683" width="8.54296875" customWidth="1"/>
    <col min="7684" max="7684" width="9" customWidth="1"/>
    <col min="7685" max="7685" width="12.26953125" customWidth="1"/>
    <col min="7686" max="7686" width="9" customWidth="1"/>
    <col min="7687" max="7687" width="7.54296875" customWidth="1"/>
    <col min="7688" max="7688" width="9" customWidth="1"/>
    <col min="7689" max="7689" width="11.453125" customWidth="1"/>
    <col min="7690" max="7690" width="9" customWidth="1"/>
    <col min="7691" max="7691" width="11.7265625" customWidth="1"/>
    <col min="7692" max="7692" width="6.7265625" customWidth="1"/>
    <col min="7693" max="7694" width="0.453125" customWidth="1"/>
    <col min="7695" max="7695" width="3.26953125" customWidth="1"/>
    <col min="7937" max="7937" width="0.453125" customWidth="1"/>
    <col min="7938" max="7938" width="6.7265625" customWidth="1"/>
    <col min="7939" max="7939" width="8.54296875" customWidth="1"/>
    <col min="7940" max="7940" width="9" customWidth="1"/>
    <col min="7941" max="7941" width="12.26953125" customWidth="1"/>
    <col min="7942" max="7942" width="9" customWidth="1"/>
    <col min="7943" max="7943" width="7.54296875" customWidth="1"/>
    <col min="7944" max="7944" width="9" customWidth="1"/>
    <col min="7945" max="7945" width="11.453125" customWidth="1"/>
    <col min="7946" max="7946" width="9" customWidth="1"/>
    <col min="7947" max="7947" width="11.7265625" customWidth="1"/>
    <col min="7948" max="7948" width="6.7265625" customWidth="1"/>
    <col min="7949" max="7950" width="0.453125" customWidth="1"/>
    <col min="7951" max="7951" width="3.26953125" customWidth="1"/>
    <col min="8193" max="8193" width="0.453125" customWidth="1"/>
    <col min="8194" max="8194" width="6.7265625" customWidth="1"/>
    <col min="8195" max="8195" width="8.54296875" customWidth="1"/>
    <col min="8196" max="8196" width="9" customWidth="1"/>
    <col min="8197" max="8197" width="12.26953125" customWidth="1"/>
    <col min="8198" max="8198" width="9" customWidth="1"/>
    <col min="8199" max="8199" width="7.54296875" customWidth="1"/>
    <col min="8200" max="8200" width="9" customWidth="1"/>
    <col min="8201" max="8201" width="11.453125" customWidth="1"/>
    <col min="8202" max="8202" width="9" customWidth="1"/>
    <col min="8203" max="8203" width="11.7265625" customWidth="1"/>
    <col min="8204" max="8204" width="6.7265625" customWidth="1"/>
    <col min="8205" max="8206" width="0.453125" customWidth="1"/>
    <col min="8207" max="8207" width="3.26953125" customWidth="1"/>
    <col min="8449" max="8449" width="0.453125" customWidth="1"/>
    <col min="8450" max="8450" width="6.7265625" customWidth="1"/>
    <col min="8451" max="8451" width="8.54296875" customWidth="1"/>
    <col min="8452" max="8452" width="9" customWidth="1"/>
    <col min="8453" max="8453" width="12.26953125" customWidth="1"/>
    <col min="8454" max="8454" width="9" customWidth="1"/>
    <col min="8455" max="8455" width="7.54296875" customWidth="1"/>
    <col min="8456" max="8456" width="9" customWidth="1"/>
    <col min="8457" max="8457" width="11.453125" customWidth="1"/>
    <col min="8458" max="8458" width="9" customWidth="1"/>
    <col min="8459" max="8459" width="11.7265625" customWidth="1"/>
    <col min="8460" max="8460" width="6.7265625" customWidth="1"/>
    <col min="8461" max="8462" width="0.453125" customWidth="1"/>
    <col min="8463" max="8463" width="3.26953125" customWidth="1"/>
    <col min="8705" max="8705" width="0.453125" customWidth="1"/>
    <col min="8706" max="8706" width="6.7265625" customWidth="1"/>
    <col min="8707" max="8707" width="8.54296875" customWidth="1"/>
    <col min="8708" max="8708" width="9" customWidth="1"/>
    <col min="8709" max="8709" width="12.26953125" customWidth="1"/>
    <col min="8710" max="8710" width="9" customWidth="1"/>
    <col min="8711" max="8711" width="7.54296875" customWidth="1"/>
    <col min="8712" max="8712" width="9" customWidth="1"/>
    <col min="8713" max="8713" width="11.453125" customWidth="1"/>
    <col min="8714" max="8714" width="9" customWidth="1"/>
    <col min="8715" max="8715" width="11.7265625" customWidth="1"/>
    <col min="8716" max="8716" width="6.7265625" customWidth="1"/>
    <col min="8717" max="8718" width="0.453125" customWidth="1"/>
    <col min="8719" max="8719" width="3.26953125" customWidth="1"/>
    <col min="8961" max="8961" width="0.453125" customWidth="1"/>
    <col min="8962" max="8962" width="6.7265625" customWidth="1"/>
    <col min="8963" max="8963" width="8.54296875" customWidth="1"/>
    <col min="8964" max="8964" width="9" customWidth="1"/>
    <col min="8965" max="8965" width="12.26953125" customWidth="1"/>
    <col min="8966" max="8966" width="9" customWidth="1"/>
    <col min="8967" max="8967" width="7.54296875" customWidth="1"/>
    <col min="8968" max="8968" width="9" customWidth="1"/>
    <col min="8969" max="8969" width="11.453125" customWidth="1"/>
    <col min="8970" max="8970" width="9" customWidth="1"/>
    <col min="8971" max="8971" width="11.7265625" customWidth="1"/>
    <col min="8972" max="8972" width="6.7265625" customWidth="1"/>
    <col min="8973" max="8974" width="0.453125" customWidth="1"/>
    <col min="8975" max="8975" width="3.26953125" customWidth="1"/>
    <col min="9217" max="9217" width="0.453125" customWidth="1"/>
    <col min="9218" max="9218" width="6.7265625" customWidth="1"/>
    <col min="9219" max="9219" width="8.54296875" customWidth="1"/>
    <col min="9220" max="9220" width="9" customWidth="1"/>
    <col min="9221" max="9221" width="12.26953125" customWidth="1"/>
    <col min="9222" max="9222" width="9" customWidth="1"/>
    <col min="9223" max="9223" width="7.54296875" customWidth="1"/>
    <col min="9224" max="9224" width="9" customWidth="1"/>
    <col min="9225" max="9225" width="11.453125" customWidth="1"/>
    <col min="9226" max="9226" width="9" customWidth="1"/>
    <col min="9227" max="9227" width="11.7265625" customWidth="1"/>
    <col min="9228" max="9228" width="6.7265625" customWidth="1"/>
    <col min="9229" max="9230" width="0.453125" customWidth="1"/>
    <col min="9231" max="9231" width="3.26953125" customWidth="1"/>
    <col min="9473" max="9473" width="0.453125" customWidth="1"/>
    <col min="9474" max="9474" width="6.7265625" customWidth="1"/>
    <col min="9475" max="9475" width="8.54296875" customWidth="1"/>
    <col min="9476" max="9476" width="9" customWidth="1"/>
    <col min="9477" max="9477" width="12.26953125" customWidth="1"/>
    <col min="9478" max="9478" width="9" customWidth="1"/>
    <col min="9479" max="9479" width="7.54296875" customWidth="1"/>
    <col min="9480" max="9480" width="9" customWidth="1"/>
    <col min="9481" max="9481" width="11.453125" customWidth="1"/>
    <col min="9482" max="9482" width="9" customWidth="1"/>
    <col min="9483" max="9483" width="11.7265625" customWidth="1"/>
    <col min="9484" max="9484" width="6.7265625" customWidth="1"/>
    <col min="9485" max="9486" width="0.453125" customWidth="1"/>
    <col min="9487" max="9487" width="3.26953125" customWidth="1"/>
    <col min="9729" max="9729" width="0.453125" customWidth="1"/>
    <col min="9730" max="9730" width="6.7265625" customWidth="1"/>
    <col min="9731" max="9731" width="8.54296875" customWidth="1"/>
    <col min="9732" max="9732" width="9" customWidth="1"/>
    <col min="9733" max="9733" width="12.26953125" customWidth="1"/>
    <col min="9734" max="9734" width="9" customWidth="1"/>
    <col min="9735" max="9735" width="7.54296875" customWidth="1"/>
    <col min="9736" max="9736" width="9" customWidth="1"/>
    <col min="9737" max="9737" width="11.453125" customWidth="1"/>
    <col min="9738" max="9738" width="9" customWidth="1"/>
    <col min="9739" max="9739" width="11.7265625" customWidth="1"/>
    <col min="9740" max="9740" width="6.7265625" customWidth="1"/>
    <col min="9741" max="9742" width="0.453125" customWidth="1"/>
    <col min="9743" max="9743" width="3.26953125" customWidth="1"/>
    <col min="9985" max="9985" width="0.453125" customWidth="1"/>
    <col min="9986" max="9986" width="6.7265625" customWidth="1"/>
    <col min="9987" max="9987" width="8.54296875" customWidth="1"/>
    <col min="9988" max="9988" width="9" customWidth="1"/>
    <col min="9989" max="9989" width="12.26953125" customWidth="1"/>
    <col min="9990" max="9990" width="9" customWidth="1"/>
    <col min="9991" max="9991" width="7.54296875" customWidth="1"/>
    <col min="9992" max="9992" width="9" customWidth="1"/>
    <col min="9993" max="9993" width="11.453125" customWidth="1"/>
    <col min="9994" max="9994" width="9" customWidth="1"/>
    <col min="9995" max="9995" width="11.7265625" customWidth="1"/>
    <col min="9996" max="9996" width="6.7265625" customWidth="1"/>
    <col min="9997" max="9998" width="0.453125" customWidth="1"/>
    <col min="9999" max="9999" width="3.26953125" customWidth="1"/>
    <col min="10241" max="10241" width="0.453125" customWidth="1"/>
    <col min="10242" max="10242" width="6.7265625" customWidth="1"/>
    <col min="10243" max="10243" width="8.54296875" customWidth="1"/>
    <col min="10244" max="10244" width="9" customWidth="1"/>
    <col min="10245" max="10245" width="12.26953125" customWidth="1"/>
    <col min="10246" max="10246" width="9" customWidth="1"/>
    <col min="10247" max="10247" width="7.54296875" customWidth="1"/>
    <col min="10248" max="10248" width="9" customWidth="1"/>
    <col min="10249" max="10249" width="11.453125" customWidth="1"/>
    <col min="10250" max="10250" width="9" customWidth="1"/>
    <col min="10251" max="10251" width="11.7265625" customWidth="1"/>
    <col min="10252" max="10252" width="6.7265625" customWidth="1"/>
    <col min="10253" max="10254" width="0.453125" customWidth="1"/>
    <col min="10255" max="10255" width="3.26953125" customWidth="1"/>
    <col min="10497" max="10497" width="0.453125" customWidth="1"/>
    <col min="10498" max="10498" width="6.7265625" customWidth="1"/>
    <col min="10499" max="10499" width="8.54296875" customWidth="1"/>
    <col min="10500" max="10500" width="9" customWidth="1"/>
    <col min="10501" max="10501" width="12.26953125" customWidth="1"/>
    <col min="10502" max="10502" width="9" customWidth="1"/>
    <col min="10503" max="10503" width="7.54296875" customWidth="1"/>
    <col min="10504" max="10504" width="9" customWidth="1"/>
    <col min="10505" max="10505" width="11.453125" customWidth="1"/>
    <col min="10506" max="10506" width="9" customWidth="1"/>
    <col min="10507" max="10507" width="11.7265625" customWidth="1"/>
    <col min="10508" max="10508" width="6.7265625" customWidth="1"/>
    <col min="10509" max="10510" width="0.453125" customWidth="1"/>
    <col min="10511" max="10511" width="3.26953125" customWidth="1"/>
    <col min="10753" max="10753" width="0.453125" customWidth="1"/>
    <col min="10754" max="10754" width="6.7265625" customWidth="1"/>
    <col min="10755" max="10755" width="8.54296875" customWidth="1"/>
    <col min="10756" max="10756" width="9" customWidth="1"/>
    <col min="10757" max="10757" width="12.26953125" customWidth="1"/>
    <col min="10758" max="10758" width="9" customWidth="1"/>
    <col min="10759" max="10759" width="7.54296875" customWidth="1"/>
    <col min="10760" max="10760" width="9" customWidth="1"/>
    <col min="10761" max="10761" width="11.453125" customWidth="1"/>
    <col min="10762" max="10762" width="9" customWidth="1"/>
    <col min="10763" max="10763" width="11.7265625" customWidth="1"/>
    <col min="10764" max="10764" width="6.7265625" customWidth="1"/>
    <col min="10765" max="10766" width="0.453125" customWidth="1"/>
    <col min="10767" max="10767" width="3.26953125" customWidth="1"/>
    <col min="11009" max="11009" width="0.453125" customWidth="1"/>
    <col min="11010" max="11010" width="6.7265625" customWidth="1"/>
    <col min="11011" max="11011" width="8.54296875" customWidth="1"/>
    <col min="11012" max="11012" width="9" customWidth="1"/>
    <col min="11013" max="11013" width="12.26953125" customWidth="1"/>
    <col min="11014" max="11014" width="9" customWidth="1"/>
    <col min="11015" max="11015" width="7.54296875" customWidth="1"/>
    <col min="11016" max="11016" width="9" customWidth="1"/>
    <col min="11017" max="11017" width="11.453125" customWidth="1"/>
    <col min="11018" max="11018" width="9" customWidth="1"/>
    <col min="11019" max="11019" width="11.7265625" customWidth="1"/>
    <col min="11020" max="11020" width="6.7265625" customWidth="1"/>
    <col min="11021" max="11022" width="0.453125" customWidth="1"/>
    <col min="11023" max="11023" width="3.26953125" customWidth="1"/>
    <col min="11265" max="11265" width="0.453125" customWidth="1"/>
    <col min="11266" max="11266" width="6.7265625" customWidth="1"/>
    <col min="11267" max="11267" width="8.54296875" customWidth="1"/>
    <col min="11268" max="11268" width="9" customWidth="1"/>
    <col min="11269" max="11269" width="12.26953125" customWidth="1"/>
    <col min="11270" max="11270" width="9" customWidth="1"/>
    <col min="11271" max="11271" width="7.54296875" customWidth="1"/>
    <col min="11272" max="11272" width="9" customWidth="1"/>
    <col min="11273" max="11273" width="11.453125" customWidth="1"/>
    <col min="11274" max="11274" width="9" customWidth="1"/>
    <col min="11275" max="11275" width="11.7265625" customWidth="1"/>
    <col min="11276" max="11276" width="6.7265625" customWidth="1"/>
    <col min="11277" max="11278" width="0.453125" customWidth="1"/>
    <col min="11279" max="11279" width="3.26953125" customWidth="1"/>
    <col min="11521" max="11521" width="0.453125" customWidth="1"/>
    <col min="11522" max="11522" width="6.7265625" customWidth="1"/>
    <col min="11523" max="11523" width="8.54296875" customWidth="1"/>
    <col min="11524" max="11524" width="9" customWidth="1"/>
    <col min="11525" max="11525" width="12.26953125" customWidth="1"/>
    <col min="11526" max="11526" width="9" customWidth="1"/>
    <col min="11527" max="11527" width="7.54296875" customWidth="1"/>
    <col min="11528" max="11528" width="9" customWidth="1"/>
    <col min="11529" max="11529" width="11.453125" customWidth="1"/>
    <col min="11530" max="11530" width="9" customWidth="1"/>
    <col min="11531" max="11531" width="11.7265625" customWidth="1"/>
    <col min="11532" max="11532" width="6.7265625" customWidth="1"/>
    <col min="11533" max="11534" width="0.453125" customWidth="1"/>
    <col min="11535" max="11535" width="3.26953125" customWidth="1"/>
    <col min="11777" max="11777" width="0.453125" customWidth="1"/>
    <col min="11778" max="11778" width="6.7265625" customWidth="1"/>
    <col min="11779" max="11779" width="8.54296875" customWidth="1"/>
    <col min="11780" max="11780" width="9" customWidth="1"/>
    <col min="11781" max="11781" width="12.26953125" customWidth="1"/>
    <col min="11782" max="11782" width="9" customWidth="1"/>
    <col min="11783" max="11783" width="7.54296875" customWidth="1"/>
    <col min="11784" max="11784" width="9" customWidth="1"/>
    <col min="11785" max="11785" width="11.453125" customWidth="1"/>
    <col min="11786" max="11786" width="9" customWidth="1"/>
    <col min="11787" max="11787" width="11.7265625" customWidth="1"/>
    <col min="11788" max="11788" width="6.7265625" customWidth="1"/>
    <col min="11789" max="11790" width="0.453125" customWidth="1"/>
    <col min="11791" max="11791" width="3.26953125" customWidth="1"/>
    <col min="12033" max="12033" width="0.453125" customWidth="1"/>
    <col min="12034" max="12034" width="6.7265625" customWidth="1"/>
    <col min="12035" max="12035" width="8.54296875" customWidth="1"/>
    <col min="12036" max="12036" width="9" customWidth="1"/>
    <col min="12037" max="12037" width="12.26953125" customWidth="1"/>
    <col min="12038" max="12038" width="9" customWidth="1"/>
    <col min="12039" max="12039" width="7.54296875" customWidth="1"/>
    <col min="12040" max="12040" width="9" customWidth="1"/>
    <col min="12041" max="12041" width="11.453125" customWidth="1"/>
    <col min="12042" max="12042" width="9" customWidth="1"/>
    <col min="12043" max="12043" width="11.7265625" customWidth="1"/>
    <col min="12044" max="12044" width="6.7265625" customWidth="1"/>
    <col min="12045" max="12046" width="0.453125" customWidth="1"/>
    <col min="12047" max="12047" width="3.26953125" customWidth="1"/>
    <col min="12289" max="12289" width="0.453125" customWidth="1"/>
    <col min="12290" max="12290" width="6.7265625" customWidth="1"/>
    <col min="12291" max="12291" width="8.54296875" customWidth="1"/>
    <col min="12292" max="12292" width="9" customWidth="1"/>
    <col min="12293" max="12293" width="12.26953125" customWidth="1"/>
    <col min="12294" max="12294" width="9" customWidth="1"/>
    <col min="12295" max="12295" width="7.54296875" customWidth="1"/>
    <col min="12296" max="12296" width="9" customWidth="1"/>
    <col min="12297" max="12297" width="11.453125" customWidth="1"/>
    <col min="12298" max="12298" width="9" customWidth="1"/>
    <col min="12299" max="12299" width="11.7265625" customWidth="1"/>
    <col min="12300" max="12300" width="6.7265625" customWidth="1"/>
    <col min="12301" max="12302" width="0.453125" customWidth="1"/>
    <col min="12303" max="12303" width="3.26953125" customWidth="1"/>
    <col min="12545" max="12545" width="0.453125" customWidth="1"/>
    <col min="12546" max="12546" width="6.7265625" customWidth="1"/>
    <col min="12547" max="12547" width="8.54296875" customWidth="1"/>
    <col min="12548" max="12548" width="9" customWidth="1"/>
    <col min="12549" max="12549" width="12.26953125" customWidth="1"/>
    <col min="12550" max="12550" width="9" customWidth="1"/>
    <col min="12551" max="12551" width="7.54296875" customWidth="1"/>
    <col min="12552" max="12552" width="9" customWidth="1"/>
    <col min="12553" max="12553" width="11.453125" customWidth="1"/>
    <col min="12554" max="12554" width="9" customWidth="1"/>
    <col min="12555" max="12555" width="11.7265625" customWidth="1"/>
    <col min="12556" max="12556" width="6.7265625" customWidth="1"/>
    <col min="12557" max="12558" width="0.453125" customWidth="1"/>
    <col min="12559" max="12559" width="3.26953125" customWidth="1"/>
    <col min="12801" max="12801" width="0.453125" customWidth="1"/>
    <col min="12802" max="12802" width="6.7265625" customWidth="1"/>
    <col min="12803" max="12803" width="8.54296875" customWidth="1"/>
    <col min="12804" max="12804" width="9" customWidth="1"/>
    <col min="12805" max="12805" width="12.26953125" customWidth="1"/>
    <col min="12806" max="12806" width="9" customWidth="1"/>
    <col min="12807" max="12807" width="7.54296875" customWidth="1"/>
    <col min="12808" max="12808" width="9" customWidth="1"/>
    <col min="12809" max="12809" width="11.453125" customWidth="1"/>
    <col min="12810" max="12810" width="9" customWidth="1"/>
    <col min="12811" max="12811" width="11.7265625" customWidth="1"/>
    <col min="12812" max="12812" width="6.7265625" customWidth="1"/>
    <col min="12813" max="12814" width="0.453125" customWidth="1"/>
    <col min="12815" max="12815" width="3.26953125" customWidth="1"/>
    <col min="13057" max="13057" width="0.453125" customWidth="1"/>
    <col min="13058" max="13058" width="6.7265625" customWidth="1"/>
    <col min="13059" max="13059" width="8.54296875" customWidth="1"/>
    <col min="13060" max="13060" width="9" customWidth="1"/>
    <col min="13061" max="13061" width="12.26953125" customWidth="1"/>
    <col min="13062" max="13062" width="9" customWidth="1"/>
    <col min="13063" max="13063" width="7.54296875" customWidth="1"/>
    <col min="13064" max="13064" width="9" customWidth="1"/>
    <col min="13065" max="13065" width="11.453125" customWidth="1"/>
    <col min="13066" max="13066" width="9" customWidth="1"/>
    <col min="13067" max="13067" width="11.7265625" customWidth="1"/>
    <col min="13068" max="13068" width="6.7265625" customWidth="1"/>
    <col min="13069" max="13070" width="0.453125" customWidth="1"/>
    <col min="13071" max="13071" width="3.26953125" customWidth="1"/>
    <col min="13313" max="13313" width="0.453125" customWidth="1"/>
    <col min="13314" max="13314" width="6.7265625" customWidth="1"/>
    <col min="13315" max="13315" width="8.54296875" customWidth="1"/>
    <col min="13316" max="13316" width="9" customWidth="1"/>
    <col min="13317" max="13317" width="12.26953125" customWidth="1"/>
    <col min="13318" max="13318" width="9" customWidth="1"/>
    <col min="13319" max="13319" width="7.54296875" customWidth="1"/>
    <col min="13320" max="13320" width="9" customWidth="1"/>
    <col min="13321" max="13321" width="11.453125" customWidth="1"/>
    <col min="13322" max="13322" width="9" customWidth="1"/>
    <col min="13323" max="13323" width="11.7265625" customWidth="1"/>
    <col min="13324" max="13324" width="6.7265625" customWidth="1"/>
    <col min="13325" max="13326" width="0.453125" customWidth="1"/>
    <col min="13327" max="13327" width="3.26953125" customWidth="1"/>
    <col min="13569" max="13569" width="0.453125" customWidth="1"/>
    <col min="13570" max="13570" width="6.7265625" customWidth="1"/>
    <col min="13571" max="13571" width="8.54296875" customWidth="1"/>
    <col min="13572" max="13572" width="9" customWidth="1"/>
    <col min="13573" max="13573" width="12.26953125" customWidth="1"/>
    <col min="13574" max="13574" width="9" customWidth="1"/>
    <col min="13575" max="13575" width="7.54296875" customWidth="1"/>
    <col min="13576" max="13576" width="9" customWidth="1"/>
    <col min="13577" max="13577" width="11.453125" customWidth="1"/>
    <col min="13578" max="13578" width="9" customWidth="1"/>
    <col min="13579" max="13579" width="11.7265625" customWidth="1"/>
    <col min="13580" max="13580" width="6.7265625" customWidth="1"/>
    <col min="13581" max="13582" width="0.453125" customWidth="1"/>
    <col min="13583" max="13583" width="3.26953125" customWidth="1"/>
    <col min="13825" max="13825" width="0.453125" customWidth="1"/>
    <col min="13826" max="13826" width="6.7265625" customWidth="1"/>
    <col min="13827" max="13827" width="8.54296875" customWidth="1"/>
    <col min="13828" max="13828" width="9" customWidth="1"/>
    <col min="13829" max="13829" width="12.26953125" customWidth="1"/>
    <col min="13830" max="13830" width="9" customWidth="1"/>
    <col min="13831" max="13831" width="7.54296875" customWidth="1"/>
    <col min="13832" max="13832" width="9" customWidth="1"/>
    <col min="13833" max="13833" width="11.453125" customWidth="1"/>
    <col min="13834" max="13834" width="9" customWidth="1"/>
    <col min="13835" max="13835" width="11.7265625" customWidth="1"/>
    <col min="13836" max="13836" width="6.7265625" customWidth="1"/>
    <col min="13837" max="13838" width="0.453125" customWidth="1"/>
    <col min="13839" max="13839" width="3.26953125" customWidth="1"/>
    <col min="14081" max="14081" width="0.453125" customWidth="1"/>
    <col min="14082" max="14082" width="6.7265625" customWidth="1"/>
    <col min="14083" max="14083" width="8.54296875" customWidth="1"/>
    <col min="14084" max="14084" width="9" customWidth="1"/>
    <col min="14085" max="14085" width="12.26953125" customWidth="1"/>
    <col min="14086" max="14086" width="9" customWidth="1"/>
    <col min="14087" max="14087" width="7.54296875" customWidth="1"/>
    <col min="14088" max="14088" width="9" customWidth="1"/>
    <col min="14089" max="14089" width="11.453125" customWidth="1"/>
    <col min="14090" max="14090" width="9" customWidth="1"/>
    <col min="14091" max="14091" width="11.7265625" customWidth="1"/>
    <col min="14092" max="14092" width="6.7265625" customWidth="1"/>
    <col min="14093" max="14094" width="0.453125" customWidth="1"/>
    <col min="14095" max="14095" width="3.26953125" customWidth="1"/>
    <col min="14337" max="14337" width="0.453125" customWidth="1"/>
    <col min="14338" max="14338" width="6.7265625" customWidth="1"/>
    <col min="14339" max="14339" width="8.54296875" customWidth="1"/>
    <col min="14340" max="14340" width="9" customWidth="1"/>
    <col min="14341" max="14341" width="12.26953125" customWidth="1"/>
    <col min="14342" max="14342" width="9" customWidth="1"/>
    <col min="14343" max="14343" width="7.54296875" customWidth="1"/>
    <col min="14344" max="14344" width="9" customWidth="1"/>
    <col min="14345" max="14345" width="11.453125" customWidth="1"/>
    <col min="14346" max="14346" width="9" customWidth="1"/>
    <col min="14347" max="14347" width="11.7265625" customWidth="1"/>
    <col min="14348" max="14348" width="6.7265625" customWidth="1"/>
    <col min="14349" max="14350" width="0.453125" customWidth="1"/>
    <col min="14351" max="14351" width="3.26953125" customWidth="1"/>
    <col min="14593" max="14593" width="0.453125" customWidth="1"/>
    <col min="14594" max="14594" width="6.7265625" customWidth="1"/>
    <col min="14595" max="14595" width="8.54296875" customWidth="1"/>
    <col min="14596" max="14596" width="9" customWidth="1"/>
    <col min="14597" max="14597" width="12.26953125" customWidth="1"/>
    <col min="14598" max="14598" width="9" customWidth="1"/>
    <col min="14599" max="14599" width="7.54296875" customWidth="1"/>
    <col min="14600" max="14600" width="9" customWidth="1"/>
    <col min="14601" max="14601" width="11.453125" customWidth="1"/>
    <col min="14602" max="14602" width="9" customWidth="1"/>
    <col min="14603" max="14603" width="11.7265625" customWidth="1"/>
    <col min="14604" max="14604" width="6.7265625" customWidth="1"/>
    <col min="14605" max="14606" width="0.453125" customWidth="1"/>
    <col min="14607" max="14607" width="3.26953125" customWidth="1"/>
    <col min="14849" max="14849" width="0.453125" customWidth="1"/>
    <col min="14850" max="14850" width="6.7265625" customWidth="1"/>
    <col min="14851" max="14851" width="8.54296875" customWidth="1"/>
    <col min="14852" max="14852" width="9" customWidth="1"/>
    <col min="14853" max="14853" width="12.26953125" customWidth="1"/>
    <col min="14854" max="14854" width="9" customWidth="1"/>
    <col min="14855" max="14855" width="7.54296875" customWidth="1"/>
    <col min="14856" max="14856" width="9" customWidth="1"/>
    <col min="14857" max="14857" width="11.453125" customWidth="1"/>
    <col min="14858" max="14858" width="9" customWidth="1"/>
    <col min="14859" max="14859" width="11.7265625" customWidth="1"/>
    <col min="14860" max="14860" width="6.7265625" customWidth="1"/>
    <col min="14861" max="14862" width="0.453125" customWidth="1"/>
    <col min="14863" max="14863" width="3.26953125" customWidth="1"/>
    <col min="15105" max="15105" width="0.453125" customWidth="1"/>
    <col min="15106" max="15106" width="6.7265625" customWidth="1"/>
    <col min="15107" max="15107" width="8.54296875" customWidth="1"/>
    <col min="15108" max="15108" width="9" customWidth="1"/>
    <col min="15109" max="15109" width="12.26953125" customWidth="1"/>
    <col min="15110" max="15110" width="9" customWidth="1"/>
    <col min="15111" max="15111" width="7.54296875" customWidth="1"/>
    <col min="15112" max="15112" width="9" customWidth="1"/>
    <col min="15113" max="15113" width="11.453125" customWidth="1"/>
    <col min="15114" max="15114" width="9" customWidth="1"/>
    <col min="15115" max="15115" width="11.7265625" customWidth="1"/>
    <col min="15116" max="15116" width="6.7265625" customWidth="1"/>
    <col min="15117" max="15118" width="0.453125" customWidth="1"/>
    <col min="15119" max="15119" width="3.26953125" customWidth="1"/>
    <col min="15361" max="15361" width="0.453125" customWidth="1"/>
    <col min="15362" max="15362" width="6.7265625" customWidth="1"/>
    <col min="15363" max="15363" width="8.54296875" customWidth="1"/>
    <col min="15364" max="15364" width="9" customWidth="1"/>
    <col min="15365" max="15365" width="12.26953125" customWidth="1"/>
    <col min="15366" max="15366" width="9" customWidth="1"/>
    <col min="15367" max="15367" width="7.54296875" customWidth="1"/>
    <col min="15368" max="15368" width="9" customWidth="1"/>
    <col min="15369" max="15369" width="11.453125" customWidth="1"/>
    <col min="15370" max="15370" width="9" customWidth="1"/>
    <col min="15371" max="15371" width="11.7265625" customWidth="1"/>
    <col min="15372" max="15372" width="6.7265625" customWidth="1"/>
    <col min="15373" max="15374" width="0.453125" customWidth="1"/>
    <col min="15375" max="15375" width="3.26953125" customWidth="1"/>
    <col min="15617" max="15617" width="0.453125" customWidth="1"/>
    <col min="15618" max="15618" width="6.7265625" customWidth="1"/>
    <col min="15619" max="15619" width="8.54296875" customWidth="1"/>
    <col min="15620" max="15620" width="9" customWidth="1"/>
    <col min="15621" max="15621" width="12.26953125" customWidth="1"/>
    <col min="15622" max="15622" width="9" customWidth="1"/>
    <col min="15623" max="15623" width="7.54296875" customWidth="1"/>
    <col min="15624" max="15624" width="9" customWidth="1"/>
    <col min="15625" max="15625" width="11.453125" customWidth="1"/>
    <col min="15626" max="15626" width="9" customWidth="1"/>
    <col min="15627" max="15627" width="11.7265625" customWidth="1"/>
    <col min="15628" max="15628" width="6.7265625" customWidth="1"/>
    <col min="15629" max="15630" width="0.453125" customWidth="1"/>
    <col min="15631" max="15631" width="3.26953125" customWidth="1"/>
    <col min="15873" max="15873" width="0.453125" customWidth="1"/>
    <col min="15874" max="15874" width="6.7265625" customWidth="1"/>
    <col min="15875" max="15875" width="8.54296875" customWidth="1"/>
    <col min="15876" max="15876" width="9" customWidth="1"/>
    <col min="15877" max="15877" width="12.26953125" customWidth="1"/>
    <col min="15878" max="15878" width="9" customWidth="1"/>
    <col min="15879" max="15879" width="7.54296875" customWidth="1"/>
    <col min="15880" max="15880" width="9" customWidth="1"/>
    <col min="15881" max="15881" width="11.453125" customWidth="1"/>
    <col min="15882" max="15882" width="9" customWidth="1"/>
    <col min="15883" max="15883" width="11.7265625" customWidth="1"/>
    <col min="15884" max="15884" width="6.7265625" customWidth="1"/>
    <col min="15885" max="15886" width="0.453125" customWidth="1"/>
    <col min="15887" max="15887" width="3.26953125" customWidth="1"/>
    <col min="16129" max="16129" width="0.453125" customWidth="1"/>
    <col min="16130" max="16130" width="6.7265625" customWidth="1"/>
    <col min="16131" max="16131" width="8.54296875" customWidth="1"/>
    <col min="16132" max="16132" width="9" customWidth="1"/>
    <col min="16133" max="16133" width="12.26953125" customWidth="1"/>
    <col min="16134" max="16134" width="9" customWidth="1"/>
    <col min="16135" max="16135" width="7.54296875" customWidth="1"/>
    <col min="16136" max="16136" width="9" customWidth="1"/>
    <col min="16137" max="16137" width="11.453125" customWidth="1"/>
    <col min="16138" max="16138" width="9" customWidth="1"/>
    <col min="16139" max="16139" width="11.7265625" customWidth="1"/>
    <col min="16140" max="16140" width="6.7265625" customWidth="1"/>
    <col min="16141" max="16142" width="0.453125" customWidth="1"/>
    <col min="16143" max="16143" width="3.26953125" customWidth="1"/>
  </cols>
  <sheetData>
    <row r="1" spans="3:13" ht="2.15" customHeight="1" x14ac:dyDescent="0.25">
      <c r="M1" t="s">
        <v>0</v>
      </c>
    </row>
    <row r="2" spans="3:13" ht="6.75" customHeight="1" x14ac:dyDescent="0.25"/>
    <row r="3" spans="3:13" ht="12.75" customHeight="1" x14ac:dyDescent="0.25">
      <c r="C3" s="1"/>
      <c r="D3" s="1"/>
      <c r="E3" s="1"/>
      <c r="F3" s="1"/>
      <c r="G3" s="1"/>
      <c r="H3" s="1"/>
      <c r="I3" s="1"/>
      <c r="J3" s="1"/>
      <c r="K3" s="1" t="s">
        <v>131</v>
      </c>
    </row>
    <row r="4" spans="3:13" ht="3.25" customHeight="1" x14ac:dyDescent="0.25">
      <c r="C4" s="2"/>
      <c r="D4" s="2"/>
      <c r="E4" s="2"/>
      <c r="F4" s="2"/>
      <c r="G4" s="2"/>
      <c r="H4" s="2"/>
      <c r="I4" s="2"/>
      <c r="J4" s="2"/>
      <c r="K4" s="2"/>
    </row>
    <row r="5" spans="3:13" ht="15" customHeight="1" x14ac:dyDescent="0.35">
      <c r="C5" s="4" t="s">
        <v>125</v>
      </c>
      <c r="D5" s="4"/>
      <c r="E5" s="4"/>
      <c r="F5" s="4"/>
      <c r="G5" s="4"/>
      <c r="H5" s="4"/>
      <c r="I5" s="4"/>
      <c r="J5" s="4"/>
      <c r="K5" s="4"/>
    </row>
    <row r="6" spans="3:13" ht="19.899999999999999" customHeight="1" x14ac:dyDescent="0.35"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3:13" ht="15.65" customHeight="1" x14ac:dyDescent="0.3">
      <c r="C7" s="6" t="s">
        <v>117</v>
      </c>
      <c r="D7" s="6"/>
      <c r="E7" s="6"/>
      <c r="F7" s="6"/>
      <c r="G7" s="6"/>
      <c r="H7" s="6"/>
      <c r="I7" s="6"/>
      <c r="J7" s="6"/>
      <c r="K7" s="6"/>
    </row>
    <row r="8" spans="3:13" ht="15.65" customHeight="1" x14ac:dyDescent="0.3">
      <c r="C8" s="6" t="s">
        <v>1</v>
      </c>
      <c r="D8" s="163"/>
      <c r="E8" s="163"/>
      <c r="F8" s="163"/>
      <c r="G8" s="163"/>
      <c r="H8" s="163"/>
      <c r="I8" s="163"/>
      <c r="J8" s="163"/>
      <c r="K8" s="6"/>
    </row>
    <row r="9" spans="3:13" ht="12.75" customHeight="1" x14ac:dyDescent="0.3">
      <c r="C9" s="6" t="s">
        <v>1</v>
      </c>
      <c r="D9" s="6"/>
      <c r="E9" s="6"/>
      <c r="F9" s="6"/>
      <c r="G9" s="6"/>
      <c r="H9" s="6"/>
      <c r="I9" s="6"/>
      <c r="J9" s="6"/>
      <c r="K9" s="6"/>
    </row>
    <row r="10" spans="3:13" ht="16.399999999999999" customHeight="1" x14ac:dyDescent="0.3">
      <c r="C10" s="7" t="s">
        <v>2</v>
      </c>
      <c r="D10" s="7"/>
      <c r="E10" s="7"/>
      <c r="F10" s="7"/>
      <c r="G10" s="7"/>
      <c r="H10" s="7"/>
      <c r="I10" s="7"/>
      <c r="J10" s="7"/>
      <c r="K10" s="7"/>
    </row>
    <row r="11" spans="3:13" ht="4.1500000000000004" customHeight="1" x14ac:dyDescent="0.3">
      <c r="C11" s="8"/>
      <c r="D11" s="8"/>
      <c r="E11" s="8"/>
      <c r="F11" s="8"/>
      <c r="G11" s="8"/>
      <c r="H11" s="8"/>
      <c r="I11" s="8"/>
      <c r="J11" s="8"/>
      <c r="K11" s="8"/>
    </row>
    <row r="12" spans="3:13" ht="1" customHeight="1" x14ac:dyDescent="0.25"/>
    <row r="13" spans="3:13" ht="12.75" customHeight="1" x14ac:dyDescent="0.25">
      <c r="C13" s="9"/>
      <c r="D13" s="10"/>
      <c r="E13" s="10"/>
      <c r="F13" s="10"/>
      <c r="G13" s="10"/>
      <c r="H13" s="10"/>
      <c r="I13" s="10"/>
      <c r="J13" s="10"/>
      <c r="K13" s="11"/>
    </row>
    <row r="14" spans="3:13" ht="12.75" customHeight="1" x14ac:dyDescent="0.25">
      <c r="C14" s="12" t="s">
        <v>3</v>
      </c>
      <c r="D14" s="13"/>
      <c r="E14" s="13" t="s">
        <v>4</v>
      </c>
      <c r="F14" s="13"/>
      <c r="G14" s="13" t="s">
        <v>5</v>
      </c>
      <c r="H14" s="13"/>
      <c r="I14" s="13" t="s">
        <v>6</v>
      </c>
      <c r="J14" s="13"/>
      <c r="K14" s="14" t="s">
        <v>7</v>
      </c>
    </row>
    <row r="15" spans="3:13" ht="1" customHeight="1" x14ac:dyDescent="0.25">
      <c r="C15" s="15"/>
      <c r="D15" s="1"/>
      <c r="E15" s="1"/>
      <c r="F15" s="1"/>
      <c r="G15" s="1"/>
      <c r="H15" s="1"/>
      <c r="I15" s="1"/>
      <c r="J15" s="1"/>
      <c r="K15" s="16"/>
    </row>
    <row r="16" spans="3:13" ht="1" customHeight="1" x14ac:dyDescent="0.25">
      <c r="C16" s="15"/>
      <c r="D16" s="17"/>
      <c r="E16" s="17"/>
      <c r="F16" s="17"/>
      <c r="G16" s="17"/>
      <c r="H16" s="17"/>
      <c r="I16" s="17"/>
      <c r="J16" s="17"/>
      <c r="K16" s="16"/>
    </row>
    <row r="17" spans="3:18" ht="10.9" customHeight="1" x14ac:dyDescent="0.25">
      <c r="C17" s="18">
        <v>43497</v>
      </c>
      <c r="D17" s="19"/>
      <c r="E17" s="20">
        <v>0</v>
      </c>
      <c r="F17" s="20"/>
      <c r="G17" s="21">
        <v>0</v>
      </c>
      <c r="H17" s="21"/>
      <c r="I17" s="20">
        <v>0</v>
      </c>
      <c r="J17" s="20"/>
      <c r="K17" s="22">
        <v>0</v>
      </c>
    </row>
    <row r="18" spans="3:18" ht="10.9" customHeight="1" x14ac:dyDescent="0.25">
      <c r="C18" s="18">
        <v>43862</v>
      </c>
      <c r="D18" s="19"/>
      <c r="E18" s="20">
        <v>240000</v>
      </c>
      <c r="F18" s="20"/>
      <c r="G18" s="21">
        <v>3</v>
      </c>
      <c r="H18" s="21"/>
      <c r="I18" s="20">
        <v>551152.53</v>
      </c>
      <c r="J18" s="20"/>
      <c r="K18" s="22">
        <v>791152.53</v>
      </c>
    </row>
    <row r="19" spans="3:18" ht="10.9" customHeight="1" x14ac:dyDescent="0.25">
      <c r="C19" s="18">
        <v>44228</v>
      </c>
      <c r="D19" s="19"/>
      <c r="E19" s="20">
        <v>410000</v>
      </c>
      <c r="F19" s="20"/>
      <c r="G19" s="21">
        <v>3</v>
      </c>
      <c r="H19" s="21"/>
      <c r="I19" s="20">
        <v>381087.5</v>
      </c>
      <c r="J19" s="20"/>
      <c r="K19" s="22">
        <v>791087.5</v>
      </c>
    </row>
    <row r="20" spans="3:18" ht="10.9" customHeight="1" x14ac:dyDescent="0.25">
      <c r="C20" s="18">
        <v>44593</v>
      </c>
      <c r="D20" s="19"/>
      <c r="E20" s="20">
        <v>420000</v>
      </c>
      <c r="F20" s="20"/>
      <c r="G20" s="21">
        <v>3</v>
      </c>
      <c r="H20" s="21"/>
      <c r="I20" s="20">
        <v>368787.5</v>
      </c>
      <c r="J20" s="20"/>
      <c r="K20" s="22">
        <v>788787.5</v>
      </c>
    </row>
    <row r="21" spans="3:18" ht="10.9" customHeight="1" x14ac:dyDescent="0.25">
      <c r="C21" s="18">
        <v>44958</v>
      </c>
      <c r="D21" s="19"/>
      <c r="E21" s="20">
        <v>435000</v>
      </c>
      <c r="F21" s="20"/>
      <c r="G21" s="21">
        <v>3</v>
      </c>
      <c r="H21" s="21"/>
      <c r="I21" s="20">
        <v>356187.5</v>
      </c>
      <c r="J21" s="20"/>
      <c r="K21" s="22">
        <v>791187.5</v>
      </c>
    </row>
    <row r="22" spans="3:18" ht="10.9" customHeight="1" x14ac:dyDescent="0.25">
      <c r="C22" s="18">
        <v>45323</v>
      </c>
      <c r="D22" s="19"/>
      <c r="E22" s="20">
        <v>445000</v>
      </c>
      <c r="F22" s="20"/>
      <c r="G22" s="21">
        <v>3</v>
      </c>
      <c r="H22" s="21"/>
      <c r="I22" s="20">
        <v>343137.5</v>
      </c>
      <c r="J22" s="20"/>
      <c r="K22" s="22">
        <v>788137.5</v>
      </c>
    </row>
    <row r="23" spans="3:18" ht="10.9" customHeight="1" x14ac:dyDescent="0.25">
      <c r="C23" s="18">
        <v>45689</v>
      </c>
      <c r="D23" s="19"/>
      <c r="E23" s="20">
        <v>460000</v>
      </c>
      <c r="F23" s="20"/>
      <c r="G23" s="21">
        <v>3</v>
      </c>
      <c r="H23" s="21"/>
      <c r="I23" s="20">
        <v>329787.5</v>
      </c>
      <c r="J23" s="20"/>
      <c r="K23" s="22">
        <v>789787.5</v>
      </c>
    </row>
    <row r="24" spans="3:18" ht="10.9" customHeight="1" x14ac:dyDescent="0.25">
      <c r="C24" s="18">
        <v>46054</v>
      </c>
      <c r="D24" s="19"/>
      <c r="E24" s="20">
        <v>475000</v>
      </c>
      <c r="F24" s="20"/>
      <c r="G24" s="21">
        <v>3</v>
      </c>
      <c r="H24" s="21"/>
      <c r="I24" s="20">
        <v>315987.5</v>
      </c>
      <c r="J24" s="20"/>
      <c r="K24" s="22">
        <v>790987.5</v>
      </c>
      <c r="R24" s="171"/>
    </row>
    <row r="25" spans="3:18" ht="10.9" customHeight="1" x14ac:dyDescent="0.25">
      <c r="C25" s="18">
        <v>46419</v>
      </c>
      <c r="D25" s="19"/>
      <c r="E25" s="20">
        <v>490000</v>
      </c>
      <c r="F25" s="20"/>
      <c r="G25" s="21">
        <v>3.25</v>
      </c>
      <c r="H25" s="21"/>
      <c r="I25" s="20">
        <v>301737.5</v>
      </c>
      <c r="J25" s="20"/>
      <c r="K25" s="22">
        <v>791737.5</v>
      </c>
    </row>
    <row r="26" spans="3:18" ht="10.9" customHeight="1" x14ac:dyDescent="0.25">
      <c r="C26" s="18">
        <v>46784</v>
      </c>
      <c r="D26" s="19"/>
      <c r="E26" s="20">
        <v>505000</v>
      </c>
      <c r="F26" s="20"/>
      <c r="G26" s="21">
        <v>3.25</v>
      </c>
      <c r="H26" s="21"/>
      <c r="I26" s="20">
        <v>285812.5</v>
      </c>
      <c r="J26" s="20"/>
      <c r="K26" s="22">
        <v>790812.5</v>
      </c>
    </row>
    <row r="27" spans="3:18" ht="10.9" customHeight="1" x14ac:dyDescent="0.25">
      <c r="C27" s="18">
        <v>47150</v>
      </c>
      <c r="D27" s="19"/>
      <c r="E27" s="20">
        <v>520000</v>
      </c>
      <c r="F27" s="20"/>
      <c r="G27" s="21">
        <v>3.5</v>
      </c>
      <c r="H27" s="21"/>
      <c r="I27" s="20">
        <v>269400</v>
      </c>
      <c r="J27" s="20"/>
      <c r="K27" s="22">
        <v>789400</v>
      </c>
    </row>
    <row r="28" spans="3:18" ht="10.9" customHeight="1" x14ac:dyDescent="0.25">
      <c r="C28" s="18">
        <v>47515</v>
      </c>
      <c r="D28" s="19"/>
      <c r="E28" s="20">
        <v>540000</v>
      </c>
      <c r="F28" s="20"/>
      <c r="G28" s="21">
        <v>3.5</v>
      </c>
      <c r="H28" s="21"/>
      <c r="I28" s="20">
        <v>251200</v>
      </c>
      <c r="J28" s="20"/>
      <c r="K28" s="22">
        <v>791200</v>
      </c>
    </row>
    <row r="29" spans="3:18" ht="10.9" customHeight="1" x14ac:dyDescent="0.25">
      <c r="C29" s="18">
        <v>47880</v>
      </c>
      <c r="D29" s="19"/>
      <c r="E29" s="20">
        <v>560000</v>
      </c>
      <c r="F29" s="20"/>
      <c r="G29" s="21">
        <v>3.5</v>
      </c>
      <c r="H29" s="21"/>
      <c r="I29" s="20">
        <v>232300</v>
      </c>
      <c r="J29" s="20"/>
      <c r="K29" s="22">
        <v>792300</v>
      </c>
    </row>
    <row r="30" spans="3:18" ht="10.9" customHeight="1" x14ac:dyDescent="0.25">
      <c r="C30" s="18">
        <v>48245</v>
      </c>
      <c r="D30" s="19"/>
      <c r="E30" s="20">
        <v>575000</v>
      </c>
      <c r="F30" s="20"/>
      <c r="G30" s="21">
        <v>3.75</v>
      </c>
      <c r="H30" s="21"/>
      <c r="I30" s="20">
        <v>212700</v>
      </c>
      <c r="J30" s="20"/>
      <c r="K30" s="22">
        <v>787700</v>
      </c>
    </row>
    <row r="31" spans="3:18" ht="10.9" customHeight="1" x14ac:dyDescent="0.25">
      <c r="C31" s="18">
        <v>48611</v>
      </c>
      <c r="D31" s="19"/>
      <c r="E31" s="20">
        <v>600000</v>
      </c>
      <c r="F31" s="20"/>
      <c r="G31" s="21">
        <v>3.75</v>
      </c>
      <c r="H31" s="21"/>
      <c r="I31" s="20">
        <v>191137.5</v>
      </c>
      <c r="J31" s="20"/>
      <c r="K31" s="22">
        <v>791137.5</v>
      </c>
    </row>
    <row r="32" spans="3:18" ht="10.9" customHeight="1" x14ac:dyDescent="0.25">
      <c r="C32" s="18">
        <v>48976</v>
      </c>
      <c r="D32" s="19"/>
      <c r="E32" s="20">
        <v>620000</v>
      </c>
      <c r="F32" s="20"/>
      <c r="G32" s="21">
        <v>3.75</v>
      </c>
      <c r="H32" s="21"/>
      <c r="I32" s="20">
        <v>168637.5</v>
      </c>
      <c r="J32" s="20"/>
      <c r="K32" s="22">
        <v>788637.5</v>
      </c>
    </row>
    <row r="33" spans="3:11" ht="10.9" customHeight="1" x14ac:dyDescent="0.25">
      <c r="C33" s="18">
        <v>49341</v>
      </c>
      <c r="D33" s="19"/>
      <c r="E33" s="20">
        <v>645000</v>
      </c>
      <c r="F33" s="20"/>
      <c r="G33" s="21">
        <v>3.75</v>
      </c>
      <c r="H33" s="21"/>
      <c r="I33" s="20">
        <v>145387.5</v>
      </c>
      <c r="J33" s="20"/>
      <c r="K33" s="22">
        <v>790387.5</v>
      </c>
    </row>
    <row r="34" spans="3:11" ht="10.9" customHeight="1" x14ac:dyDescent="0.25">
      <c r="C34" s="18">
        <v>49706</v>
      </c>
      <c r="D34" s="19"/>
      <c r="E34" s="20">
        <v>670000</v>
      </c>
      <c r="F34" s="20"/>
      <c r="G34" s="21">
        <v>4</v>
      </c>
      <c r="H34" s="21"/>
      <c r="I34" s="20">
        <v>121200</v>
      </c>
      <c r="J34" s="20"/>
      <c r="K34" s="22">
        <v>791200</v>
      </c>
    </row>
    <row r="35" spans="3:11" ht="10.9" customHeight="1" x14ac:dyDescent="0.25">
      <c r="C35" s="18">
        <v>50072</v>
      </c>
      <c r="D35" s="19"/>
      <c r="E35" s="20">
        <v>695000</v>
      </c>
      <c r="F35" s="20"/>
      <c r="G35" s="21">
        <v>4</v>
      </c>
      <c r="H35" s="21"/>
      <c r="I35" s="20">
        <v>94400</v>
      </c>
      <c r="J35" s="20"/>
      <c r="K35" s="22">
        <v>789400</v>
      </c>
    </row>
    <row r="36" spans="3:11" ht="10.9" customHeight="1" x14ac:dyDescent="0.25">
      <c r="C36" s="18">
        <v>50437</v>
      </c>
      <c r="D36" s="19"/>
      <c r="E36" s="20">
        <v>725000</v>
      </c>
      <c r="F36" s="20"/>
      <c r="G36" s="21">
        <v>4.5</v>
      </c>
      <c r="H36" s="21"/>
      <c r="I36" s="20">
        <v>66600</v>
      </c>
      <c r="J36" s="20"/>
      <c r="K36" s="22">
        <v>791600</v>
      </c>
    </row>
    <row r="37" spans="3:11" ht="10.9" customHeight="1" x14ac:dyDescent="0.25">
      <c r="C37" s="18">
        <v>50802</v>
      </c>
      <c r="D37" s="19"/>
      <c r="E37" s="20">
        <v>755000</v>
      </c>
      <c r="F37" s="20"/>
      <c r="G37" s="21">
        <v>4.5</v>
      </c>
      <c r="H37" s="21"/>
      <c r="I37" s="20">
        <v>33975</v>
      </c>
      <c r="J37" s="20"/>
      <c r="K37" s="22">
        <v>788975</v>
      </c>
    </row>
    <row r="38" spans="3:11" ht="1" customHeight="1" x14ac:dyDescent="0.25">
      <c r="C38" s="15"/>
      <c r="D38" s="17"/>
      <c r="E38" s="17"/>
      <c r="F38" s="17"/>
      <c r="G38" s="17"/>
      <c r="H38" s="17"/>
      <c r="I38" s="17"/>
      <c r="J38" s="17"/>
      <c r="K38" s="16"/>
    </row>
    <row r="39" spans="3:11" ht="1" customHeight="1" x14ac:dyDescent="0.25">
      <c r="C39" s="15"/>
      <c r="D39" s="1"/>
      <c r="E39" s="1"/>
      <c r="F39" s="1"/>
      <c r="G39" s="1"/>
      <c r="H39" s="1"/>
      <c r="I39" s="1"/>
      <c r="J39" s="1"/>
      <c r="K39" s="16"/>
    </row>
    <row r="40" spans="3:11" ht="12.75" customHeight="1" x14ac:dyDescent="0.25">
      <c r="C40" s="23">
        <v>0</v>
      </c>
      <c r="D40" s="24"/>
      <c r="E40" s="25">
        <v>10785000</v>
      </c>
      <c r="F40" s="25"/>
      <c r="G40" s="26">
        <v>0</v>
      </c>
      <c r="H40" s="26"/>
      <c r="I40" s="25">
        <v>5020615.03</v>
      </c>
      <c r="J40" s="25"/>
      <c r="K40" s="27">
        <v>15805615.029999999</v>
      </c>
    </row>
    <row r="41" spans="3:11" ht="1" customHeight="1" x14ac:dyDescent="0.25"/>
    <row r="42" spans="3:11" ht="10.9" customHeight="1" x14ac:dyDescent="0.25"/>
    <row r="43" spans="3:11" ht="10.9" customHeight="1" x14ac:dyDescent="0.25">
      <c r="C43" s="149" t="s">
        <v>90</v>
      </c>
      <c r="D43" s="149"/>
      <c r="E43" s="159"/>
      <c r="F43" s="159"/>
      <c r="G43" s="159"/>
      <c r="H43" s="159"/>
      <c r="I43" s="159"/>
      <c r="J43" s="159"/>
      <c r="K43" s="151" t="s">
        <v>1</v>
      </c>
    </row>
    <row r="44" spans="3:11" ht="10.9" customHeight="1" x14ac:dyDescent="0.25">
      <c r="C44" s="156" t="s">
        <v>0</v>
      </c>
      <c r="D44" s="156"/>
      <c r="K44" s="158" t="s">
        <v>1</v>
      </c>
    </row>
    <row r="45" spans="3:11" ht="10.9" customHeight="1" x14ac:dyDescent="0.25">
      <c r="C45" s="148" t="s">
        <v>69</v>
      </c>
      <c r="D45" s="148"/>
      <c r="E45" s="155"/>
      <c r="F45" s="155"/>
      <c r="G45" s="155"/>
      <c r="H45" s="155"/>
      <c r="I45" s="155"/>
      <c r="J45" s="155"/>
      <c r="K45" s="150">
        <v>131488.70833333299</v>
      </c>
    </row>
    <row r="46" spans="3:11" ht="10.9" customHeight="1" x14ac:dyDescent="0.25">
      <c r="C46" s="148" t="s">
        <v>68</v>
      </c>
      <c r="D46" s="148"/>
      <c r="E46" s="155"/>
      <c r="F46" s="155"/>
      <c r="G46" s="155"/>
      <c r="H46" s="155"/>
      <c r="I46" s="155"/>
      <c r="J46" s="155"/>
      <c r="K46" s="157">
        <v>12.1918134755061</v>
      </c>
    </row>
    <row r="47" spans="3:11" ht="10.9" customHeight="1" x14ac:dyDescent="0.25">
      <c r="C47" s="148" t="s">
        <v>67</v>
      </c>
      <c r="D47" s="148"/>
      <c r="E47" s="155"/>
      <c r="F47" s="155"/>
      <c r="G47" s="155"/>
      <c r="H47" s="155"/>
      <c r="I47" s="155"/>
      <c r="J47" s="155"/>
      <c r="K47" s="154">
        <v>3.81828606702287</v>
      </c>
    </row>
    <row r="48" spans="3:11" ht="10.9" customHeight="1" x14ac:dyDescent="0.25">
      <c r="C48" s="146" t="s">
        <v>0</v>
      </c>
      <c r="D48" s="156"/>
      <c r="K48" s="145" t="s">
        <v>1</v>
      </c>
    </row>
    <row r="49" spans="1:11" ht="10.9" customHeight="1" x14ac:dyDescent="0.25">
      <c r="C49" s="148" t="s">
        <v>66</v>
      </c>
      <c r="D49" s="148"/>
      <c r="E49" s="155"/>
      <c r="F49" s="155"/>
      <c r="G49" s="155"/>
      <c r="H49" s="155"/>
      <c r="I49" s="155"/>
      <c r="J49" s="155"/>
      <c r="K49" s="154">
        <v>3.9044915681923298</v>
      </c>
    </row>
    <row r="50" spans="1:11" ht="10.9" customHeight="1" x14ac:dyDescent="0.25">
      <c r="C50" s="148" t="s">
        <v>65</v>
      </c>
      <c r="D50" s="148"/>
      <c r="E50" s="155"/>
      <c r="F50" s="155"/>
      <c r="G50" s="155"/>
      <c r="H50" s="155"/>
      <c r="I50" s="155"/>
      <c r="J50" s="155"/>
      <c r="K50" s="154">
        <v>3.8922748629708499</v>
      </c>
    </row>
    <row r="51" spans="1:11" ht="10.9" customHeight="1" x14ac:dyDescent="0.25">
      <c r="C51" s="148" t="s">
        <v>89</v>
      </c>
      <c r="D51" s="148"/>
      <c r="E51" s="155"/>
      <c r="F51" s="155"/>
      <c r="G51" s="155"/>
      <c r="H51" s="155"/>
      <c r="I51" s="155"/>
      <c r="J51" s="155"/>
      <c r="K51" s="154">
        <v>3.7267687256120401</v>
      </c>
    </row>
    <row r="52" spans="1:11" ht="10.9" customHeight="1" x14ac:dyDescent="0.25">
      <c r="C52" s="148" t="s">
        <v>88</v>
      </c>
      <c r="D52" s="148"/>
      <c r="E52" s="155"/>
      <c r="F52" s="155"/>
      <c r="G52" s="155"/>
      <c r="H52" s="155"/>
      <c r="I52" s="155"/>
      <c r="J52" s="155"/>
      <c r="K52" s="154">
        <v>3.9869904230014899</v>
      </c>
    </row>
    <row r="53" spans="1:11" ht="10.9" customHeight="1" x14ac:dyDescent="0.25">
      <c r="C53" s="146" t="s">
        <v>0</v>
      </c>
      <c r="D53" s="156"/>
      <c r="K53" s="145" t="s">
        <v>1</v>
      </c>
    </row>
    <row r="54" spans="1:11" ht="10.9" customHeight="1" x14ac:dyDescent="0.25">
      <c r="C54" s="149" t="s">
        <v>87</v>
      </c>
      <c r="D54" s="149"/>
      <c r="E54" s="159"/>
      <c r="F54" s="159"/>
      <c r="G54" s="159"/>
      <c r="H54" s="159"/>
      <c r="I54" s="159"/>
      <c r="J54" s="159"/>
      <c r="K54" s="145" t="s">
        <v>1</v>
      </c>
    </row>
    <row r="55" spans="1:11" ht="10.9" customHeight="1" x14ac:dyDescent="0.25">
      <c r="C55" s="148" t="s">
        <v>86</v>
      </c>
      <c r="D55" s="148"/>
      <c r="E55" s="155"/>
      <c r="F55" s="155"/>
      <c r="G55" s="155"/>
      <c r="H55" s="155"/>
      <c r="I55" s="155"/>
      <c r="J55" s="155"/>
      <c r="K55" s="154">
        <v>3.8518489822243001</v>
      </c>
    </row>
    <row r="56" spans="1:11" ht="10.9" customHeight="1" x14ac:dyDescent="0.25">
      <c r="C56" s="148" t="s">
        <v>85</v>
      </c>
      <c r="D56" s="148"/>
      <c r="E56" s="155"/>
      <c r="F56" s="155"/>
      <c r="G56" s="155"/>
      <c r="H56" s="155"/>
      <c r="I56" s="155"/>
      <c r="J56" s="155"/>
      <c r="K56" s="157">
        <v>12.200448820435</v>
      </c>
    </row>
    <row r="57" spans="1:11" ht="31.9" customHeight="1" x14ac:dyDescent="0.25"/>
    <row r="58" spans="1:11" ht="140.5" customHeight="1" x14ac:dyDescent="0.25"/>
    <row r="59" spans="1:11" ht="12.75" customHeight="1" x14ac:dyDescent="0.25">
      <c r="C59" s="35" t="s">
        <v>132</v>
      </c>
      <c r="D59" s="35"/>
      <c r="E59" s="35"/>
      <c r="F59" s="35"/>
      <c r="G59" s="35"/>
      <c r="H59" s="35"/>
      <c r="I59" s="35"/>
      <c r="J59" s="35"/>
      <c r="K59" s="35"/>
    </row>
    <row r="60" spans="1:11" ht="5.15" customHeight="1" x14ac:dyDescent="0.4">
      <c r="C60" s="36" t="s">
        <v>25</v>
      </c>
      <c r="D60" s="36"/>
      <c r="E60" s="36"/>
      <c r="F60" s="36"/>
      <c r="G60" s="36"/>
      <c r="H60" s="36"/>
      <c r="I60" s="36"/>
      <c r="J60" s="36"/>
      <c r="K60" s="36"/>
    </row>
    <row r="61" spans="1:11" ht="12.75" hidden="1" customHeight="1" x14ac:dyDescent="0.4">
      <c r="C61" s="142" t="s">
        <v>25</v>
      </c>
      <c r="D61" s="142"/>
      <c r="E61" s="142"/>
      <c r="F61" s="142"/>
      <c r="G61" s="142"/>
      <c r="H61" s="142"/>
      <c r="I61" s="142"/>
      <c r="J61" s="142"/>
      <c r="K61" s="142"/>
    </row>
    <row r="62" spans="1:11" ht="13.5" customHeight="1" x14ac:dyDescent="0.3">
      <c r="C62" s="40" t="s">
        <v>25</v>
      </c>
      <c r="D62" s="40"/>
      <c r="E62" s="40"/>
      <c r="F62" s="40"/>
      <c r="G62" s="40"/>
      <c r="H62" s="40"/>
      <c r="I62" s="40"/>
      <c r="J62" s="40"/>
      <c r="K62" s="41" t="s">
        <v>1</v>
      </c>
    </row>
    <row r="63" spans="1:11" ht="14.25" customHeight="1" x14ac:dyDescent="0.25"/>
    <row r="64" spans="1:11" ht="2.15" customHeight="1" x14ac:dyDescent="0.25">
      <c r="A64" t="s">
        <v>0</v>
      </c>
    </row>
  </sheetData>
  <printOptions horizontalCentered="1"/>
  <pageMargins left="0.25" right="0.25" top="0.25" bottom="0.25" header="0.5" footer="0.5"/>
  <pageSetup orientation="portrait" horizontalDpi="0" verticalDpi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workbookViewId="0">
      <selection activeCell="J28" sqref="J28:N28"/>
    </sheetView>
  </sheetViews>
  <sheetFormatPr defaultColWidth="1" defaultRowHeight="12.75" customHeight="1" x14ac:dyDescent="0.25"/>
  <cols>
    <col min="1" max="1" width="0.453125" customWidth="1"/>
    <col min="2" max="2" width="6.7265625" customWidth="1"/>
    <col min="3" max="3" width="8.54296875" customWidth="1"/>
    <col min="4" max="4" width="2.26953125" customWidth="1"/>
    <col min="5" max="5" width="11.453125" customWidth="1"/>
    <col min="6" max="6" width="9.54296875" bestFit="1" customWidth="1"/>
    <col min="7" max="7" width="11.453125" customWidth="1"/>
    <col min="8" max="8" width="1" hidden="1" customWidth="1"/>
    <col min="9" max="9" width="13.54296875" customWidth="1"/>
    <col min="10" max="11" width="11.7265625" customWidth="1"/>
    <col min="12" max="12" width="14.1796875" customWidth="1"/>
    <col min="13" max="13" width="13.26953125" customWidth="1"/>
    <col min="14" max="14" width="11.7265625" customWidth="1"/>
    <col min="15" max="15" width="6.7265625" customWidth="1"/>
    <col min="16" max="17" width="0.453125" customWidth="1"/>
    <col min="19" max="255" width="13.26953125" customWidth="1"/>
  </cols>
  <sheetData>
    <row r="1" spans="3:16" ht="2.15" customHeight="1" x14ac:dyDescent="0.25">
      <c r="P1" t="s">
        <v>0</v>
      </c>
    </row>
    <row r="2" spans="3:16" ht="6.75" customHeight="1" x14ac:dyDescent="0.25"/>
    <row r="3" spans="3:16" ht="12.75" customHeight="1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131</v>
      </c>
    </row>
    <row r="4" spans="3:16" ht="3.25" customHeigh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3:16" ht="15" customHeight="1" x14ac:dyDescent="0.35">
      <c r="C5" s="3">
        <f>E39</f>
        <v>10785000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3:16" ht="19.899999999999999" customHeight="1" x14ac:dyDescent="0.35">
      <c r="C6" s="5" t="s">
        <v>91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3:16" ht="15.65" customHeight="1" x14ac:dyDescent="0.3">
      <c r="C7" s="6" t="s">
        <v>92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3:16" ht="12.75" customHeight="1" x14ac:dyDescent="0.3">
      <c r="C8" s="6" t="s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3:16" ht="16.399999999999999" customHeight="1" x14ac:dyDescent="0.3">
      <c r="C9" s="7" t="s">
        <v>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3:16" ht="4.1500000000000004" customHeight="1" x14ac:dyDescent="0.3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3:16" ht="1" customHeight="1" x14ac:dyDescent="0.25"/>
    <row r="12" spans="3:16" ht="12.75" customHeight="1" x14ac:dyDescent="0.25"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3:16" ht="39.75" customHeight="1" x14ac:dyDescent="0.25">
      <c r="C13" s="12" t="s">
        <v>3</v>
      </c>
      <c r="D13" s="13"/>
      <c r="E13" s="13" t="s">
        <v>4</v>
      </c>
      <c r="F13" s="13" t="s">
        <v>5</v>
      </c>
      <c r="G13" s="13" t="s">
        <v>6</v>
      </c>
      <c r="H13" s="13"/>
      <c r="I13" s="13" t="s">
        <v>7</v>
      </c>
      <c r="J13" s="13" t="s">
        <v>8</v>
      </c>
      <c r="K13" s="13" t="s">
        <v>9</v>
      </c>
      <c r="L13" s="13" t="s">
        <v>10</v>
      </c>
      <c r="M13" s="13" t="s">
        <v>11</v>
      </c>
      <c r="N13" s="14" t="s">
        <v>12</v>
      </c>
    </row>
    <row r="14" spans="3:16" ht="1" customHeight="1" x14ac:dyDescent="0.25">
      <c r="C14" s="15"/>
      <c r="D14" s="1"/>
      <c r="E14" s="1"/>
      <c r="F14" s="1"/>
      <c r="G14" s="1"/>
      <c r="H14" s="1"/>
      <c r="I14" s="1"/>
      <c r="J14" s="1"/>
      <c r="K14" s="1"/>
      <c r="L14" s="1"/>
      <c r="M14" s="1"/>
      <c r="N14" s="16"/>
    </row>
    <row r="15" spans="3:16" ht="1" customHeight="1" x14ac:dyDescent="0.25">
      <c r="C15" s="1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6"/>
    </row>
    <row r="16" spans="3:16" ht="10.9" customHeight="1" x14ac:dyDescent="0.25">
      <c r="C16" s="18">
        <v>43497</v>
      </c>
      <c r="D16" s="19"/>
      <c r="E16" s="20">
        <f>'Page 3'!E17</f>
        <v>0</v>
      </c>
      <c r="F16" s="21">
        <f>'Page 3'!G17</f>
        <v>0</v>
      </c>
      <c r="G16" s="20">
        <f>'Page 3'!I17</f>
        <v>0</v>
      </c>
      <c r="H16" s="20"/>
      <c r="I16" s="20">
        <f>E16+G16</f>
        <v>0</v>
      </c>
      <c r="J16" s="20">
        <f t="shared" ref="J16:J36" si="0">I16*$F$43</f>
        <v>0</v>
      </c>
      <c r="K16" s="20">
        <f t="shared" ref="K16:K36" si="1">I16*$F$44</f>
        <v>0</v>
      </c>
      <c r="L16" s="20">
        <f t="shared" ref="L16:L36" si="2">I16*$F$45</f>
        <v>0</v>
      </c>
      <c r="M16" s="20">
        <f t="shared" ref="M16:M36" si="3">I16*$F$46</f>
        <v>0</v>
      </c>
      <c r="N16" s="22">
        <f t="shared" ref="N16:N36" si="4">I16*$F$47</f>
        <v>0</v>
      </c>
    </row>
    <row r="17" spans="3:14" ht="10.9" customHeight="1" x14ac:dyDescent="0.25">
      <c r="C17" s="18">
        <v>43862</v>
      </c>
      <c r="D17" s="19"/>
      <c r="E17" s="20">
        <f>'Page 3'!E18</f>
        <v>240000</v>
      </c>
      <c r="F17" s="21">
        <f>'Page 3'!G18</f>
        <v>3</v>
      </c>
      <c r="G17" s="20">
        <f>'Page 3'!I18</f>
        <v>551152.53</v>
      </c>
      <c r="H17" s="20"/>
      <c r="I17" s="20">
        <f t="shared" ref="I17:I36" si="5">E17+G17</f>
        <v>791152.53</v>
      </c>
      <c r="J17" s="20">
        <f t="shared" si="0"/>
        <v>209259.84418500002</v>
      </c>
      <c r="K17" s="20">
        <f t="shared" si="1"/>
        <v>287346.59889600001</v>
      </c>
      <c r="L17" s="20">
        <f t="shared" si="2"/>
        <v>62975.741388000002</v>
      </c>
      <c r="M17" s="20">
        <f t="shared" si="3"/>
        <v>108467.01186300001</v>
      </c>
      <c r="N17" s="22">
        <f t="shared" si="4"/>
        <v>123103.33366799999</v>
      </c>
    </row>
    <row r="18" spans="3:14" ht="10.9" customHeight="1" x14ac:dyDescent="0.25">
      <c r="C18" s="18">
        <v>44228</v>
      </c>
      <c r="D18" s="19"/>
      <c r="E18" s="20">
        <f>'Page 3'!E19</f>
        <v>410000</v>
      </c>
      <c r="F18" s="21">
        <f>'Page 3'!G19</f>
        <v>3</v>
      </c>
      <c r="G18" s="20">
        <f>'Page 3'!I19</f>
        <v>381087.5</v>
      </c>
      <c r="H18" s="20"/>
      <c r="I18" s="20">
        <f t="shared" si="5"/>
        <v>791087.5</v>
      </c>
      <c r="J18" s="20">
        <f t="shared" si="0"/>
        <v>209242.64375000002</v>
      </c>
      <c r="K18" s="20">
        <f t="shared" si="1"/>
        <v>287322.98000000004</v>
      </c>
      <c r="L18" s="20">
        <f t="shared" si="2"/>
        <v>62970.565000000002</v>
      </c>
      <c r="M18" s="20">
        <f t="shared" si="3"/>
        <v>108458.09625</v>
      </c>
      <c r="N18" s="22">
        <f t="shared" si="4"/>
        <v>123093.215</v>
      </c>
    </row>
    <row r="19" spans="3:14" ht="10.9" customHeight="1" x14ac:dyDescent="0.25">
      <c r="C19" s="18">
        <v>44593</v>
      </c>
      <c r="D19" s="19"/>
      <c r="E19" s="20">
        <f>'Page 3'!E20</f>
        <v>420000</v>
      </c>
      <c r="F19" s="21">
        <f>'Page 3'!G20</f>
        <v>3</v>
      </c>
      <c r="G19" s="20">
        <f>'Page 3'!I20</f>
        <v>368787.5</v>
      </c>
      <c r="H19" s="20"/>
      <c r="I19" s="20">
        <f t="shared" si="5"/>
        <v>788787.5</v>
      </c>
      <c r="J19" s="20">
        <f t="shared" si="0"/>
        <v>208634.29375000001</v>
      </c>
      <c r="K19" s="20">
        <f t="shared" si="1"/>
        <v>286487.62</v>
      </c>
      <c r="L19" s="20">
        <f t="shared" si="2"/>
        <v>62787.485000000001</v>
      </c>
      <c r="M19" s="20">
        <f t="shared" si="3"/>
        <v>108142.76625</v>
      </c>
      <c r="N19" s="22">
        <f t="shared" si="4"/>
        <v>122735.33499999999</v>
      </c>
    </row>
    <row r="20" spans="3:14" ht="10.9" customHeight="1" x14ac:dyDescent="0.25">
      <c r="C20" s="18">
        <v>44958</v>
      </c>
      <c r="D20" s="19"/>
      <c r="E20" s="20">
        <f>'Page 3'!E21</f>
        <v>435000</v>
      </c>
      <c r="F20" s="21">
        <f>'Page 3'!G21</f>
        <v>3</v>
      </c>
      <c r="G20" s="20">
        <f>'Page 3'!I21</f>
        <v>356187.5</v>
      </c>
      <c r="H20" s="20"/>
      <c r="I20" s="20">
        <f t="shared" si="5"/>
        <v>791187.5</v>
      </c>
      <c r="J20" s="20">
        <f t="shared" si="0"/>
        <v>209269.09375</v>
      </c>
      <c r="K20" s="20">
        <f t="shared" si="1"/>
        <v>287359.30000000005</v>
      </c>
      <c r="L20" s="20">
        <f t="shared" si="2"/>
        <v>62978.525000000001</v>
      </c>
      <c r="M20" s="20">
        <f t="shared" si="3"/>
        <v>108471.80624999999</v>
      </c>
      <c r="N20" s="22">
        <f t="shared" si="4"/>
        <v>123108.77499999999</v>
      </c>
    </row>
    <row r="21" spans="3:14" ht="10.9" customHeight="1" x14ac:dyDescent="0.25">
      <c r="C21" s="18">
        <v>45323</v>
      </c>
      <c r="D21" s="19"/>
      <c r="E21" s="20">
        <f>'Page 3'!E22</f>
        <v>445000</v>
      </c>
      <c r="F21" s="21">
        <f>'Page 3'!G22</f>
        <v>3</v>
      </c>
      <c r="G21" s="20">
        <f>'Page 3'!I22</f>
        <v>343137.5</v>
      </c>
      <c r="H21" s="20"/>
      <c r="I21" s="20">
        <f t="shared" si="5"/>
        <v>788137.5</v>
      </c>
      <c r="J21" s="20">
        <f t="shared" si="0"/>
        <v>208462.36875000002</v>
      </c>
      <c r="K21" s="20">
        <f t="shared" si="1"/>
        <v>286251.54000000004</v>
      </c>
      <c r="L21" s="20">
        <f t="shared" si="2"/>
        <v>62735.745000000003</v>
      </c>
      <c r="M21" s="20">
        <f t="shared" si="3"/>
        <v>108053.65125</v>
      </c>
      <c r="N21" s="22">
        <f t="shared" si="4"/>
        <v>122634.19499999999</v>
      </c>
    </row>
    <row r="22" spans="3:14" ht="10.9" customHeight="1" x14ac:dyDescent="0.25">
      <c r="C22" s="18">
        <v>45689</v>
      </c>
      <c r="D22" s="19"/>
      <c r="E22" s="20">
        <f>'Page 3'!E23</f>
        <v>460000</v>
      </c>
      <c r="F22" s="21">
        <f>'Page 3'!G23</f>
        <v>3</v>
      </c>
      <c r="G22" s="20">
        <f>'Page 3'!I23</f>
        <v>329787.5</v>
      </c>
      <c r="H22" s="20"/>
      <c r="I22" s="20">
        <f t="shared" si="5"/>
        <v>789787.5</v>
      </c>
      <c r="J22" s="20">
        <f t="shared" si="0"/>
        <v>208898.79375000001</v>
      </c>
      <c r="K22" s="20">
        <f t="shared" si="1"/>
        <v>286850.82</v>
      </c>
      <c r="L22" s="20">
        <f t="shared" si="2"/>
        <v>62867.085000000006</v>
      </c>
      <c r="M22" s="20">
        <f t="shared" si="3"/>
        <v>108279.86625000001</v>
      </c>
      <c r="N22" s="22">
        <f t="shared" si="4"/>
        <v>122890.935</v>
      </c>
    </row>
    <row r="23" spans="3:14" ht="10.9" customHeight="1" x14ac:dyDescent="0.25">
      <c r="C23" s="18">
        <v>46054</v>
      </c>
      <c r="D23" s="19"/>
      <c r="E23" s="20">
        <f>'Page 3'!E24</f>
        <v>475000</v>
      </c>
      <c r="F23" s="21">
        <f>'Page 3'!G24</f>
        <v>3</v>
      </c>
      <c r="G23" s="20">
        <f>'Page 3'!I24</f>
        <v>315987.5</v>
      </c>
      <c r="H23" s="20"/>
      <c r="I23" s="20">
        <f t="shared" si="5"/>
        <v>790987.5</v>
      </c>
      <c r="J23" s="20">
        <f t="shared" si="0"/>
        <v>209216.19375000001</v>
      </c>
      <c r="K23" s="20">
        <f t="shared" si="1"/>
        <v>287286.66000000003</v>
      </c>
      <c r="L23" s="20">
        <f t="shared" si="2"/>
        <v>62962.605000000003</v>
      </c>
      <c r="M23" s="20">
        <f t="shared" si="3"/>
        <v>108444.38625</v>
      </c>
      <c r="N23" s="22">
        <f t="shared" si="4"/>
        <v>123077.65499999998</v>
      </c>
    </row>
    <row r="24" spans="3:14" ht="10.9" customHeight="1" x14ac:dyDescent="0.25">
      <c r="C24" s="18">
        <v>46419</v>
      </c>
      <c r="D24" s="19"/>
      <c r="E24" s="20">
        <f>'Page 3'!E25</f>
        <v>490000</v>
      </c>
      <c r="F24" s="21">
        <f>'Page 3'!G25</f>
        <v>3.25</v>
      </c>
      <c r="G24" s="20">
        <f>'Page 3'!I25</f>
        <v>301737.5</v>
      </c>
      <c r="H24" s="20"/>
      <c r="I24" s="20">
        <f t="shared" si="5"/>
        <v>791737.5</v>
      </c>
      <c r="J24" s="20">
        <f t="shared" si="0"/>
        <v>209414.56875000001</v>
      </c>
      <c r="K24" s="20">
        <f t="shared" si="1"/>
        <v>287559.06</v>
      </c>
      <c r="L24" s="20">
        <f t="shared" si="2"/>
        <v>63022.305</v>
      </c>
      <c r="M24" s="20">
        <f t="shared" si="3"/>
        <v>108547.21124999999</v>
      </c>
      <c r="N24" s="22">
        <f t="shared" si="4"/>
        <v>123194.355</v>
      </c>
    </row>
    <row r="25" spans="3:14" ht="10.9" customHeight="1" x14ac:dyDescent="0.25">
      <c r="C25" s="18">
        <v>46784</v>
      </c>
      <c r="D25" s="19"/>
      <c r="E25" s="20">
        <f>'Page 3'!E26</f>
        <v>505000</v>
      </c>
      <c r="F25" s="21">
        <f>'Page 3'!G26</f>
        <v>3.25</v>
      </c>
      <c r="G25" s="20">
        <f>'Page 3'!I26</f>
        <v>285812.5</v>
      </c>
      <c r="H25" s="20"/>
      <c r="I25" s="20">
        <f t="shared" si="5"/>
        <v>790812.5</v>
      </c>
      <c r="J25" s="20">
        <f t="shared" si="0"/>
        <v>209169.90625</v>
      </c>
      <c r="K25" s="20">
        <f t="shared" si="1"/>
        <v>287223.10000000003</v>
      </c>
      <c r="L25" s="20">
        <f t="shared" si="2"/>
        <v>62948.675000000003</v>
      </c>
      <c r="M25" s="20">
        <f t="shared" si="3"/>
        <v>108420.39375</v>
      </c>
      <c r="N25" s="22">
        <f t="shared" si="4"/>
        <v>123050.42499999999</v>
      </c>
    </row>
    <row r="26" spans="3:14" ht="10.9" customHeight="1" x14ac:dyDescent="0.25">
      <c r="C26" s="18">
        <v>47150</v>
      </c>
      <c r="D26" s="19"/>
      <c r="E26" s="20">
        <f>'Page 3'!E27</f>
        <v>520000</v>
      </c>
      <c r="F26" s="21">
        <f>'Page 3'!G27</f>
        <v>3.5</v>
      </c>
      <c r="G26" s="20">
        <f>'Page 3'!I27</f>
        <v>269400</v>
      </c>
      <c r="H26" s="20"/>
      <c r="I26" s="20">
        <f t="shared" si="5"/>
        <v>789400</v>
      </c>
      <c r="J26" s="20">
        <f t="shared" si="0"/>
        <v>208796.30000000002</v>
      </c>
      <c r="K26" s="20">
        <f t="shared" si="1"/>
        <v>286710.08</v>
      </c>
      <c r="L26" s="20">
        <f t="shared" si="2"/>
        <v>62836.240000000005</v>
      </c>
      <c r="M26" s="20">
        <f t="shared" si="3"/>
        <v>108226.74</v>
      </c>
      <c r="N26" s="22">
        <f t="shared" si="4"/>
        <v>122830.63999999998</v>
      </c>
    </row>
    <row r="27" spans="3:14" ht="10.9" customHeight="1" x14ac:dyDescent="0.25">
      <c r="C27" s="18">
        <v>47515</v>
      </c>
      <c r="D27" s="19"/>
      <c r="E27" s="20">
        <f>'Page 3'!E28</f>
        <v>540000</v>
      </c>
      <c r="F27" s="21">
        <f>'Page 3'!G28</f>
        <v>3.5</v>
      </c>
      <c r="G27" s="20">
        <f>'Page 3'!I28</f>
        <v>251200</v>
      </c>
      <c r="H27" s="20"/>
      <c r="I27" s="20">
        <f t="shared" si="5"/>
        <v>791200</v>
      </c>
      <c r="J27" s="20">
        <f t="shared" si="0"/>
        <v>209272.40000000002</v>
      </c>
      <c r="K27" s="20">
        <f t="shared" si="1"/>
        <v>287363.84000000003</v>
      </c>
      <c r="L27" s="20">
        <f t="shared" si="2"/>
        <v>62979.520000000004</v>
      </c>
      <c r="M27" s="20">
        <f t="shared" si="3"/>
        <v>108473.52</v>
      </c>
      <c r="N27" s="22">
        <f t="shared" si="4"/>
        <v>123110.71999999999</v>
      </c>
    </row>
    <row r="28" spans="3:14" ht="10.9" customHeight="1" x14ac:dyDescent="0.25">
      <c r="C28" s="18">
        <v>47880</v>
      </c>
      <c r="D28" s="19"/>
      <c r="E28" s="20">
        <f>'Page 3'!E29</f>
        <v>560000</v>
      </c>
      <c r="F28" s="21">
        <f>'Page 3'!G29</f>
        <v>3.5</v>
      </c>
      <c r="G28" s="20">
        <f>'Page 3'!I29</f>
        <v>232300</v>
      </c>
      <c r="H28" s="20"/>
      <c r="I28" s="20">
        <f t="shared" si="5"/>
        <v>792300</v>
      </c>
      <c r="J28" s="20">
        <f t="shared" si="0"/>
        <v>209563.35</v>
      </c>
      <c r="K28" s="20">
        <f t="shared" si="1"/>
        <v>287763.36000000004</v>
      </c>
      <c r="L28" s="20">
        <f t="shared" si="2"/>
        <v>63067.08</v>
      </c>
      <c r="M28" s="20">
        <f t="shared" si="3"/>
        <v>108624.33</v>
      </c>
      <c r="N28" s="22">
        <f t="shared" si="4"/>
        <v>123281.87999999999</v>
      </c>
    </row>
    <row r="29" spans="3:14" ht="10.9" customHeight="1" x14ac:dyDescent="0.25">
      <c r="C29" s="18">
        <v>48245</v>
      </c>
      <c r="D29" s="19"/>
      <c r="E29" s="20">
        <f>'Page 3'!E30</f>
        <v>575000</v>
      </c>
      <c r="F29" s="21">
        <f>'Page 3'!G30</f>
        <v>3.75</v>
      </c>
      <c r="G29" s="20">
        <f>'Page 3'!I30</f>
        <v>212700</v>
      </c>
      <c r="H29" s="20"/>
      <c r="I29" s="20">
        <f t="shared" si="5"/>
        <v>787700</v>
      </c>
      <c r="J29" s="20">
        <f t="shared" si="0"/>
        <v>208346.65000000002</v>
      </c>
      <c r="K29" s="20">
        <f t="shared" si="1"/>
        <v>286092.64</v>
      </c>
      <c r="L29" s="20">
        <f t="shared" si="2"/>
        <v>62700.920000000006</v>
      </c>
      <c r="M29" s="20">
        <f t="shared" si="3"/>
        <v>107993.67</v>
      </c>
      <c r="N29" s="22">
        <f t="shared" si="4"/>
        <v>122566.12</v>
      </c>
    </row>
    <row r="30" spans="3:14" ht="10.9" customHeight="1" x14ac:dyDescent="0.25">
      <c r="C30" s="18">
        <v>48611</v>
      </c>
      <c r="D30" s="19"/>
      <c r="E30" s="20">
        <f>'Page 3'!E31</f>
        <v>600000</v>
      </c>
      <c r="F30" s="21">
        <f>'Page 3'!G31</f>
        <v>3.75</v>
      </c>
      <c r="G30" s="20">
        <f>'Page 3'!I31</f>
        <v>191137.5</v>
      </c>
      <c r="H30" s="20"/>
      <c r="I30" s="20">
        <f t="shared" si="5"/>
        <v>791137.5</v>
      </c>
      <c r="J30" s="20">
        <f t="shared" si="0"/>
        <v>209255.86875000002</v>
      </c>
      <c r="K30" s="20">
        <f t="shared" si="1"/>
        <v>287341.14</v>
      </c>
      <c r="L30" s="20">
        <f t="shared" si="2"/>
        <v>62974.545000000006</v>
      </c>
      <c r="M30" s="20">
        <f t="shared" si="3"/>
        <v>108464.95125</v>
      </c>
      <c r="N30" s="22">
        <f t="shared" si="4"/>
        <v>123100.995</v>
      </c>
    </row>
    <row r="31" spans="3:14" ht="10.9" customHeight="1" x14ac:dyDescent="0.25">
      <c r="C31" s="18">
        <v>48976</v>
      </c>
      <c r="D31" s="19"/>
      <c r="E31" s="20">
        <f>'Page 3'!E32</f>
        <v>620000</v>
      </c>
      <c r="F31" s="21">
        <f>'Page 3'!G32</f>
        <v>3.75</v>
      </c>
      <c r="G31" s="20">
        <f>'Page 3'!I32</f>
        <v>168637.5</v>
      </c>
      <c r="H31" s="20"/>
      <c r="I31" s="20">
        <f t="shared" si="5"/>
        <v>788637.5</v>
      </c>
      <c r="J31" s="20">
        <f t="shared" si="0"/>
        <v>208594.61875000002</v>
      </c>
      <c r="K31" s="20">
        <f t="shared" si="1"/>
        <v>286433.14</v>
      </c>
      <c r="L31" s="20">
        <f t="shared" si="2"/>
        <v>62775.545000000006</v>
      </c>
      <c r="M31" s="20">
        <f t="shared" si="3"/>
        <v>108122.20125</v>
      </c>
      <c r="N31" s="22">
        <f t="shared" si="4"/>
        <v>122711.995</v>
      </c>
    </row>
    <row r="32" spans="3:14" ht="10.9" customHeight="1" x14ac:dyDescent="0.25">
      <c r="C32" s="18">
        <v>49341</v>
      </c>
      <c r="D32" s="19"/>
      <c r="E32" s="20">
        <f>'Page 3'!E33</f>
        <v>645000</v>
      </c>
      <c r="F32" s="21">
        <f>'Page 3'!G33</f>
        <v>3.75</v>
      </c>
      <c r="G32" s="20">
        <f>'Page 3'!I33</f>
        <v>145387.5</v>
      </c>
      <c r="H32" s="20"/>
      <c r="I32" s="20">
        <f t="shared" si="5"/>
        <v>790387.5</v>
      </c>
      <c r="J32" s="20">
        <f t="shared" si="0"/>
        <v>209057.49375000002</v>
      </c>
      <c r="K32" s="20">
        <f t="shared" si="1"/>
        <v>287068.74</v>
      </c>
      <c r="L32" s="20">
        <f t="shared" si="2"/>
        <v>62914.845000000001</v>
      </c>
      <c r="M32" s="20">
        <f t="shared" si="3"/>
        <v>108362.12625</v>
      </c>
      <c r="N32" s="22">
        <f t="shared" si="4"/>
        <v>122984.29499999998</v>
      </c>
    </row>
    <row r="33" spans="3:14" ht="10.9" customHeight="1" x14ac:dyDescent="0.25">
      <c r="C33" s="18">
        <v>49706</v>
      </c>
      <c r="D33" s="19"/>
      <c r="E33" s="20">
        <f>'Page 3'!E34</f>
        <v>670000</v>
      </c>
      <c r="F33" s="21">
        <f>'Page 3'!G34</f>
        <v>4</v>
      </c>
      <c r="G33" s="20">
        <f>'Page 3'!I34</f>
        <v>121200</v>
      </c>
      <c r="H33" s="20"/>
      <c r="I33" s="20">
        <f t="shared" si="5"/>
        <v>791200</v>
      </c>
      <c r="J33" s="20">
        <f t="shared" si="0"/>
        <v>209272.40000000002</v>
      </c>
      <c r="K33" s="20">
        <f t="shared" si="1"/>
        <v>287363.84000000003</v>
      </c>
      <c r="L33" s="20">
        <f t="shared" si="2"/>
        <v>62979.520000000004</v>
      </c>
      <c r="M33" s="20">
        <f t="shared" si="3"/>
        <v>108473.52</v>
      </c>
      <c r="N33" s="22">
        <f t="shared" si="4"/>
        <v>123110.71999999999</v>
      </c>
    </row>
    <row r="34" spans="3:14" ht="10.9" customHeight="1" x14ac:dyDescent="0.25">
      <c r="C34" s="18">
        <v>50072</v>
      </c>
      <c r="D34" s="19"/>
      <c r="E34" s="20">
        <f>'Page 3'!E35</f>
        <v>695000</v>
      </c>
      <c r="F34" s="21">
        <f>'Page 3'!G35</f>
        <v>4</v>
      </c>
      <c r="G34" s="20">
        <f>'Page 3'!I35</f>
        <v>94400</v>
      </c>
      <c r="H34" s="20"/>
      <c r="I34" s="20">
        <f t="shared" si="5"/>
        <v>789400</v>
      </c>
      <c r="J34" s="20">
        <f t="shared" si="0"/>
        <v>208796.30000000002</v>
      </c>
      <c r="K34" s="20">
        <f t="shared" si="1"/>
        <v>286710.08</v>
      </c>
      <c r="L34" s="20">
        <f t="shared" si="2"/>
        <v>62836.240000000005</v>
      </c>
      <c r="M34" s="20">
        <f t="shared" si="3"/>
        <v>108226.74</v>
      </c>
      <c r="N34" s="22">
        <f t="shared" si="4"/>
        <v>122830.63999999998</v>
      </c>
    </row>
    <row r="35" spans="3:14" ht="10.9" customHeight="1" x14ac:dyDescent="0.25">
      <c r="C35" s="18">
        <v>50437</v>
      </c>
      <c r="D35" s="19"/>
      <c r="E35" s="20">
        <f>'Page 3'!E36</f>
        <v>725000</v>
      </c>
      <c r="F35" s="21">
        <f>'Page 3'!G36</f>
        <v>4.5</v>
      </c>
      <c r="G35" s="20">
        <f>'Page 3'!I36</f>
        <v>66600</v>
      </c>
      <c r="H35" s="20"/>
      <c r="I35" s="20">
        <f t="shared" si="5"/>
        <v>791600</v>
      </c>
      <c r="J35" s="20">
        <f t="shared" si="0"/>
        <v>209378.2</v>
      </c>
      <c r="K35" s="20">
        <f t="shared" si="1"/>
        <v>287509.12</v>
      </c>
      <c r="L35" s="20">
        <f t="shared" si="2"/>
        <v>63011.360000000001</v>
      </c>
      <c r="M35" s="20">
        <f t="shared" si="3"/>
        <v>108528.36</v>
      </c>
      <c r="N35" s="22">
        <f t="shared" si="4"/>
        <v>123172.95999999999</v>
      </c>
    </row>
    <row r="36" spans="3:14" ht="10.9" customHeight="1" x14ac:dyDescent="0.25">
      <c r="C36" s="18">
        <v>50802</v>
      </c>
      <c r="D36" s="19"/>
      <c r="E36" s="20">
        <f>'Page 3'!E37</f>
        <v>755000</v>
      </c>
      <c r="F36" s="21">
        <f>'Page 3'!G37</f>
        <v>4.5</v>
      </c>
      <c r="G36" s="20">
        <f>'Page 3'!I37</f>
        <v>33975</v>
      </c>
      <c r="H36" s="20"/>
      <c r="I36" s="20">
        <f t="shared" si="5"/>
        <v>788975</v>
      </c>
      <c r="J36" s="20">
        <f t="shared" si="0"/>
        <v>208683.88750000001</v>
      </c>
      <c r="K36" s="20">
        <f t="shared" si="1"/>
        <v>286555.72000000003</v>
      </c>
      <c r="L36" s="20">
        <f t="shared" si="2"/>
        <v>62802.41</v>
      </c>
      <c r="M36" s="20">
        <f t="shared" si="3"/>
        <v>108168.4725</v>
      </c>
      <c r="N36" s="22">
        <f t="shared" si="4"/>
        <v>122764.51</v>
      </c>
    </row>
    <row r="37" spans="3:14" ht="1" customHeight="1" x14ac:dyDescent="0.25">
      <c r="C37" s="1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/>
    </row>
    <row r="38" spans="3:14" ht="1" customHeight="1" x14ac:dyDescent="0.25">
      <c r="C38" s="15"/>
      <c r="D38" s="1"/>
      <c r="E38" s="1"/>
      <c r="F38" s="1"/>
      <c r="G38" s="1"/>
      <c r="H38" s="1"/>
      <c r="I38" s="1"/>
      <c r="J38" s="1"/>
      <c r="K38" s="1"/>
      <c r="L38" s="1"/>
      <c r="M38" s="1"/>
      <c r="N38" s="16"/>
    </row>
    <row r="39" spans="3:14" ht="12.75" customHeight="1" x14ac:dyDescent="0.25">
      <c r="C39" s="23">
        <v>0</v>
      </c>
      <c r="D39" s="24"/>
      <c r="E39" s="25">
        <f>SUM(E16:E36)</f>
        <v>10785000</v>
      </c>
      <c r="F39" s="26">
        <v>0</v>
      </c>
      <c r="G39" s="25">
        <f>SUM(G16:G36)</f>
        <v>5020615.03</v>
      </c>
      <c r="H39" s="25"/>
      <c r="I39" s="25">
        <f t="shared" ref="I39:N39" si="6">SUM(I16:I36)</f>
        <v>15805615.030000001</v>
      </c>
      <c r="J39" s="25">
        <f t="shared" si="6"/>
        <v>4180585.1754350001</v>
      </c>
      <c r="K39" s="25">
        <f t="shared" si="6"/>
        <v>5740599.3788959999</v>
      </c>
      <c r="L39" s="25">
        <f t="shared" si="6"/>
        <v>1258126.9563880002</v>
      </c>
      <c r="M39" s="25">
        <f t="shared" si="6"/>
        <v>2166949.8206130001</v>
      </c>
      <c r="N39" s="27">
        <f t="shared" si="6"/>
        <v>2459353.6986679994</v>
      </c>
    </row>
    <row r="40" spans="3:14" ht="1" customHeight="1" x14ac:dyDescent="0.25"/>
    <row r="41" spans="3:14" ht="10.9" customHeight="1" x14ac:dyDescent="0.25"/>
    <row r="42" spans="3:14" ht="25.5" customHeight="1" x14ac:dyDescent="0.25">
      <c r="C42" s="28"/>
      <c r="D42" s="28"/>
      <c r="F42" s="29" t="s">
        <v>13</v>
      </c>
      <c r="G42" s="29" t="s">
        <v>14</v>
      </c>
      <c r="H42" s="29"/>
      <c r="I42" s="30" t="s">
        <v>15</v>
      </c>
      <c r="J42" s="30" t="s">
        <v>16</v>
      </c>
      <c r="K42" s="30" t="s">
        <v>17</v>
      </c>
      <c r="L42" s="29" t="s">
        <v>18</v>
      </c>
      <c r="M42" s="30" t="s">
        <v>19</v>
      </c>
      <c r="N42" s="31"/>
    </row>
    <row r="43" spans="3:14" ht="10.9" customHeight="1" x14ac:dyDescent="0.25">
      <c r="C43" s="28"/>
      <c r="D43" s="28"/>
      <c r="E43" s="28" t="s">
        <v>20</v>
      </c>
      <c r="F43" s="32">
        <v>0.26450000000000001</v>
      </c>
      <c r="G43" s="33">
        <v>1225.5</v>
      </c>
      <c r="H43" s="28"/>
      <c r="I43" s="34">
        <f t="shared" ref="I43:I47" si="7">G43*212</f>
        <v>259806</v>
      </c>
      <c r="J43" s="34">
        <v>0</v>
      </c>
      <c r="K43" s="34">
        <f>I43-J43</f>
        <v>259806</v>
      </c>
      <c r="L43" s="34">
        <f>MAX($J16:$J36)</f>
        <v>209563.35</v>
      </c>
      <c r="M43" s="34">
        <f>K43-L43</f>
        <v>50242.649999999994</v>
      </c>
    </row>
    <row r="44" spans="3:14" ht="10.9" customHeight="1" x14ac:dyDescent="0.25">
      <c r="C44" s="28"/>
      <c r="D44" s="28"/>
      <c r="E44" s="28" t="s">
        <v>9</v>
      </c>
      <c r="F44" s="32">
        <v>0.36320000000000002</v>
      </c>
      <c r="G44" s="33">
        <v>1850.48</v>
      </c>
      <c r="H44" s="28"/>
      <c r="I44" s="34">
        <f t="shared" si="7"/>
        <v>392301.76</v>
      </c>
      <c r="J44" s="34">
        <v>0</v>
      </c>
      <c r="K44" s="34">
        <f t="shared" ref="K44:K47" si="8">I44-J44</f>
        <v>392301.76</v>
      </c>
      <c r="L44" s="34">
        <f>MAX($K16:$K36)</f>
        <v>287763.36000000004</v>
      </c>
      <c r="M44" s="34">
        <f t="shared" ref="M44:M47" si="9">K44-L44</f>
        <v>104538.39999999997</v>
      </c>
    </row>
    <row r="45" spans="3:14" ht="10.9" customHeight="1" x14ac:dyDescent="0.25">
      <c r="C45" s="28"/>
      <c r="D45" s="28"/>
      <c r="E45" s="28" t="s">
        <v>21</v>
      </c>
      <c r="F45" s="32">
        <v>7.9600000000000004E-2</v>
      </c>
      <c r="G45" s="33">
        <v>294.8</v>
      </c>
      <c r="H45" s="28"/>
      <c r="I45" s="34">
        <f t="shared" si="7"/>
        <v>62497.600000000006</v>
      </c>
      <c r="J45" s="34">
        <v>0</v>
      </c>
      <c r="K45" s="34">
        <f t="shared" si="8"/>
        <v>62497.600000000006</v>
      </c>
      <c r="L45" s="34">
        <f>MAX($L16:$L36)</f>
        <v>63067.08</v>
      </c>
      <c r="M45" s="34">
        <f t="shared" si="9"/>
        <v>-569.47999999999593</v>
      </c>
    </row>
    <row r="46" spans="3:14" ht="10.9" customHeight="1" x14ac:dyDescent="0.25">
      <c r="C46" s="28"/>
      <c r="D46" s="28"/>
      <c r="E46" s="28" t="s">
        <v>22</v>
      </c>
      <c r="F46" s="32">
        <v>0.1371</v>
      </c>
      <c r="G46" s="33">
        <v>801.2</v>
      </c>
      <c r="H46" s="28"/>
      <c r="I46" s="34">
        <f t="shared" si="7"/>
        <v>169854.40000000002</v>
      </c>
      <c r="J46" s="34">
        <v>95500</v>
      </c>
      <c r="K46" s="34">
        <f t="shared" si="8"/>
        <v>74354.400000000023</v>
      </c>
      <c r="L46" s="34">
        <f>MAX($M16:$M36)</f>
        <v>108624.33</v>
      </c>
      <c r="M46" s="34">
        <f t="shared" si="9"/>
        <v>-34269.929999999978</v>
      </c>
    </row>
    <row r="47" spans="3:14" ht="10.9" customHeight="1" x14ac:dyDescent="0.25">
      <c r="C47" s="28"/>
      <c r="D47" s="28"/>
      <c r="E47" s="28" t="s">
        <v>23</v>
      </c>
      <c r="F47" s="32">
        <v>0.15559999999999999</v>
      </c>
      <c r="G47" s="33">
        <v>761.6</v>
      </c>
      <c r="H47" s="28"/>
      <c r="I47" s="34">
        <f t="shared" si="7"/>
        <v>161459.20000000001</v>
      </c>
      <c r="J47" s="34">
        <v>0</v>
      </c>
      <c r="K47" s="34">
        <f t="shared" si="8"/>
        <v>161459.20000000001</v>
      </c>
      <c r="L47" s="34">
        <f>MAX($N16:$N36)</f>
        <v>123281.87999999999</v>
      </c>
      <c r="M47" s="34">
        <f t="shared" si="9"/>
        <v>38177.320000000022</v>
      </c>
    </row>
    <row r="48" spans="3:14" ht="10.9" customHeight="1" x14ac:dyDescent="0.25">
      <c r="C48" s="28"/>
      <c r="D48" s="28"/>
      <c r="E48" s="28" t="s">
        <v>24</v>
      </c>
      <c r="F48" s="32">
        <f>SUM(F43:F47)</f>
        <v>1</v>
      </c>
      <c r="G48" s="33">
        <f>SUM(G43:G47)</f>
        <v>4933.5800000000008</v>
      </c>
      <c r="H48" s="28"/>
      <c r="I48" s="34">
        <f>SUM(I43:I47)</f>
        <v>1045918.96</v>
      </c>
      <c r="J48" s="34">
        <f>SUM(J43:J47)</f>
        <v>95500</v>
      </c>
      <c r="K48" s="34">
        <f>SUM(K43:K47)</f>
        <v>950418.96</v>
      </c>
      <c r="L48" s="34">
        <f>SUM(L43:L47)</f>
        <v>792300</v>
      </c>
      <c r="M48" s="34"/>
      <c r="N48" s="28"/>
    </row>
    <row r="49" spans="1:14" ht="10.9" customHeight="1" x14ac:dyDescent="0.25">
      <c r="C49" s="28"/>
      <c r="D49" s="28"/>
      <c r="E49" s="28"/>
      <c r="F49" s="28"/>
      <c r="G49" s="28"/>
      <c r="H49" s="28"/>
      <c r="I49" s="28"/>
      <c r="J49" s="30"/>
      <c r="K49" s="30"/>
      <c r="L49" s="28"/>
      <c r="M49" s="28"/>
      <c r="N49" s="28"/>
    </row>
    <row r="50" spans="1:14" ht="10.9" customHeight="1" x14ac:dyDescent="0.25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2.5" x14ac:dyDescent="0.2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1.25" customHeight="1" x14ac:dyDescent="0.2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 ht="3.75" customHeight="1" x14ac:dyDescent="0.2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2.75" customHeight="1" x14ac:dyDescent="0.25">
      <c r="C54" s="35" t="s">
        <v>118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5.65" customHeight="1" x14ac:dyDescent="0.4">
      <c r="C55" s="36" t="s">
        <v>25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s="37" customFormat="1" ht="14.25" customHeight="1" x14ac:dyDescent="0.3">
      <c r="C56" s="38" t="s">
        <v>25</v>
      </c>
      <c r="D56" s="38"/>
      <c r="E56" s="38"/>
      <c r="F56" s="38"/>
      <c r="G56" s="38"/>
      <c r="H56" s="38"/>
      <c r="I56" s="38"/>
      <c r="J56" s="38"/>
      <c r="K56" s="39"/>
      <c r="N56" s="39"/>
    </row>
    <row r="57" spans="1:14" ht="5.65" customHeight="1" x14ac:dyDescent="0.3">
      <c r="C57" s="40" t="s">
        <v>25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1"/>
    </row>
    <row r="58" spans="1:14" ht="5.65" customHeight="1" x14ac:dyDescent="0.25"/>
    <row r="59" spans="1:14" ht="2.15" customHeight="1" x14ac:dyDescent="0.25">
      <c r="A59" t="s">
        <v>0</v>
      </c>
    </row>
  </sheetData>
  <printOptions horizontalCentered="1"/>
  <pageMargins left="0.25" right="0.25" top="0.25" bottom="0.25" header="0.5" footer="0.5"/>
  <pageSetup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showGridLines="0" workbookViewId="0">
      <selection activeCell="J3" sqref="J3"/>
    </sheetView>
  </sheetViews>
  <sheetFormatPr defaultColWidth="1" defaultRowHeight="12.75" customHeight="1" x14ac:dyDescent="0.25"/>
  <cols>
    <col min="1" max="1" width="0.453125" customWidth="1"/>
    <col min="2" max="2" width="6.7265625" customWidth="1"/>
    <col min="3" max="3" width="12.453125" customWidth="1"/>
    <col min="4" max="4" width="0.26953125" customWidth="1"/>
    <col min="5" max="5" width="11.7265625" bestFit="1" customWidth="1"/>
    <col min="6" max="7" width="13.7265625" customWidth="1"/>
    <col min="8" max="8" width="15.81640625" customWidth="1"/>
    <col min="9" max="10" width="13.7265625" customWidth="1"/>
    <col min="11" max="11" width="6.7265625" customWidth="1"/>
    <col min="12" max="13" width="0.453125" customWidth="1"/>
    <col min="15" max="251" width="13.26953125" customWidth="1"/>
  </cols>
  <sheetData>
    <row r="1" spans="3:12" ht="2.15" customHeight="1" x14ac:dyDescent="0.25">
      <c r="L1" t="s">
        <v>0</v>
      </c>
    </row>
    <row r="2" spans="3:12" ht="6.75" customHeight="1" x14ac:dyDescent="0.25"/>
    <row r="3" spans="3:12" ht="12.75" customHeight="1" x14ac:dyDescent="0.25">
      <c r="C3" s="1"/>
      <c r="D3" s="1"/>
      <c r="E3" s="1"/>
      <c r="F3" s="1"/>
      <c r="G3" s="1"/>
      <c r="H3" s="1"/>
      <c r="I3" s="1"/>
      <c r="J3" s="1" t="s">
        <v>131</v>
      </c>
    </row>
    <row r="4" spans="3:12" ht="3.25" customHeight="1" x14ac:dyDescent="0.25">
      <c r="C4" s="2"/>
      <c r="D4" s="2"/>
      <c r="E4" s="2"/>
      <c r="F4" s="2"/>
      <c r="G4" s="2"/>
      <c r="H4" s="2"/>
      <c r="I4" s="2"/>
      <c r="J4" s="2"/>
    </row>
    <row r="5" spans="3:12" ht="15" customHeight="1" x14ac:dyDescent="0.35">
      <c r="C5" s="3">
        <f>'Page 4'!E39</f>
        <v>10785000</v>
      </c>
      <c r="D5" s="4"/>
      <c r="E5" s="4"/>
      <c r="F5" s="4"/>
      <c r="G5" s="4"/>
      <c r="H5" s="4"/>
      <c r="I5" s="4"/>
      <c r="J5" s="4"/>
    </row>
    <row r="6" spans="3:12" ht="19.899999999999999" customHeight="1" x14ac:dyDescent="0.35">
      <c r="C6" s="5" t="s">
        <v>91</v>
      </c>
      <c r="D6" s="5"/>
      <c r="E6" s="5"/>
      <c r="F6" s="5"/>
      <c r="G6" s="5"/>
      <c r="H6" s="5"/>
      <c r="I6" s="5"/>
      <c r="J6" s="5"/>
    </row>
    <row r="7" spans="3:12" ht="15.65" customHeight="1" x14ac:dyDescent="0.3">
      <c r="C7" s="6" t="s">
        <v>92</v>
      </c>
      <c r="D7" s="6"/>
      <c r="E7" s="6"/>
      <c r="F7" s="6"/>
      <c r="G7" s="6"/>
      <c r="H7" s="6"/>
      <c r="I7" s="6"/>
      <c r="J7" s="6"/>
    </row>
    <row r="8" spans="3:12" ht="12.75" customHeight="1" x14ac:dyDescent="0.3">
      <c r="C8" s="6" t="s">
        <v>1</v>
      </c>
      <c r="D8" s="6"/>
      <c r="E8" s="6"/>
      <c r="F8" s="6"/>
      <c r="G8" s="6"/>
      <c r="H8" s="6"/>
      <c r="I8" s="6"/>
      <c r="J8" s="6"/>
    </row>
    <row r="9" spans="3:12" ht="16.399999999999999" customHeight="1" x14ac:dyDescent="0.3">
      <c r="C9" s="7" t="s">
        <v>114</v>
      </c>
      <c r="D9" s="7"/>
      <c r="E9" s="7"/>
      <c r="F9" s="7"/>
      <c r="G9" s="7"/>
      <c r="H9" s="7"/>
      <c r="I9" s="7"/>
      <c r="J9" s="7"/>
    </row>
    <row r="10" spans="3:12" ht="4.1500000000000004" customHeight="1" x14ac:dyDescent="0.3">
      <c r="C10" s="8"/>
      <c r="D10" s="8"/>
      <c r="E10" s="8"/>
      <c r="F10" s="8"/>
      <c r="G10" s="8"/>
      <c r="H10" s="8"/>
      <c r="I10" s="8"/>
      <c r="J10" s="8"/>
    </row>
    <row r="11" spans="3:12" ht="1" customHeight="1" x14ac:dyDescent="0.25"/>
    <row r="12" spans="3:12" ht="12.75" customHeight="1" x14ac:dyDescent="0.25">
      <c r="C12" s="9"/>
      <c r="D12" s="10"/>
      <c r="E12" s="10"/>
      <c r="F12" s="9"/>
      <c r="G12" s="10"/>
      <c r="H12" s="10"/>
      <c r="I12" s="10"/>
      <c r="J12" s="11"/>
    </row>
    <row r="13" spans="3:12" ht="31.5" x14ac:dyDescent="0.25">
      <c r="C13" s="12" t="s">
        <v>3</v>
      </c>
      <c r="D13" s="13"/>
      <c r="E13" s="13" t="s">
        <v>7</v>
      </c>
      <c r="F13" s="12" t="s">
        <v>115</v>
      </c>
      <c r="G13" s="13" t="s">
        <v>116</v>
      </c>
      <c r="H13" s="13" t="s">
        <v>10</v>
      </c>
      <c r="I13" s="13" t="s">
        <v>11</v>
      </c>
      <c r="J13" s="14" t="s">
        <v>12</v>
      </c>
    </row>
    <row r="14" spans="3:12" ht="1" customHeight="1" x14ac:dyDescent="0.25">
      <c r="C14" s="15"/>
      <c r="D14" s="1"/>
      <c r="E14" s="1"/>
      <c r="F14" s="15"/>
      <c r="G14" s="1"/>
      <c r="H14" s="1"/>
      <c r="I14" s="1"/>
      <c r="J14" s="16"/>
    </row>
    <row r="15" spans="3:12" ht="1" customHeight="1" x14ac:dyDescent="0.25">
      <c r="C15" s="15"/>
      <c r="D15" s="17"/>
      <c r="E15" s="17"/>
      <c r="F15" s="15"/>
      <c r="G15" s="17"/>
      <c r="H15" s="17"/>
      <c r="I15" s="17"/>
      <c r="J15" s="16"/>
    </row>
    <row r="16" spans="3:12" ht="10.9" customHeight="1" x14ac:dyDescent="0.25">
      <c r="C16" s="18" t="s">
        <v>93</v>
      </c>
      <c r="D16" s="19"/>
      <c r="E16" s="20">
        <f>'Page 4'!I16</f>
        <v>0</v>
      </c>
      <c r="F16" s="164">
        <f>'Page 4'!J16</f>
        <v>0</v>
      </c>
      <c r="G16" s="20">
        <f>'Page 4'!K16</f>
        <v>0</v>
      </c>
      <c r="H16" s="20">
        <f>'Page 4'!L16</f>
        <v>0</v>
      </c>
      <c r="I16" s="20">
        <f>'Page 4'!M16</f>
        <v>0</v>
      </c>
      <c r="J16" s="22">
        <f>'Page 4'!N16</f>
        <v>0</v>
      </c>
    </row>
    <row r="17" spans="3:10" ht="10.9" customHeight="1" x14ac:dyDescent="0.25">
      <c r="C17" s="18" t="s">
        <v>94</v>
      </c>
      <c r="D17" s="19"/>
      <c r="E17" s="20">
        <f>'Page 4'!I17</f>
        <v>791152.53</v>
      </c>
      <c r="F17" s="164">
        <f>'Page 4'!J17</f>
        <v>209259.84418500002</v>
      </c>
      <c r="G17" s="20">
        <f>'Page 4'!K17</f>
        <v>287346.59889600001</v>
      </c>
      <c r="H17" s="20">
        <f>'Page 4'!L17</f>
        <v>62975.741388000002</v>
      </c>
      <c r="I17" s="20">
        <f>'Page 4'!M17</f>
        <v>108467.01186300001</v>
      </c>
      <c r="J17" s="22">
        <f>'Page 4'!N17</f>
        <v>123103.33366799999</v>
      </c>
    </row>
    <row r="18" spans="3:10" ht="10.9" customHeight="1" x14ac:dyDescent="0.25">
      <c r="C18" s="18" t="s">
        <v>95</v>
      </c>
      <c r="D18" s="19"/>
      <c r="E18" s="20">
        <f>'Page 4'!I18</f>
        <v>791087.5</v>
      </c>
      <c r="F18" s="164">
        <f>'Page 4'!J18</f>
        <v>209242.64375000002</v>
      </c>
      <c r="G18" s="20">
        <f>'Page 4'!K18</f>
        <v>287322.98000000004</v>
      </c>
      <c r="H18" s="20">
        <f>'Page 4'!L18</f>
        <v>62970.565000000002</v>
      </c>
      <c r="I18" s="20">
        <f>'Page 4'!M18</f>
        <v>108458.09625</v>
      </c>
      <c r="J18" s="22">
        <f>'Page 4'!N18</f>
        <v>123093.215</v>
      </c>
    </row>
    <row r="19" spans="3:10" ht="10.9" customHeight="1" x14ac:dyDescent="0.25">
      <c r="C19" s="18" t="s">
        <v>96</v>
      </c>
      <c r="D19" s="19"/>
      <c r="E19" s="20">
        <f>'Page 4'!I19</f>
        <v>788787.5</v>
      </c>
      <c r="F19" s="164">
        <f>'Page 4'!J19</f>
        <v>208634.29375000001</v>
      </c>
      <c r="G19" s="20">
        <f>'Page 4'!K19</f>
        <v>286487.62</v>
      </c>
      <c r="H19" s="20">
        <f>'Page 4'!L19</f>
        <v>62787.485000000001</v>
      </c>
      <c r="I19" s="20">
        <f>'Page 4'!M19</f>
        <v>108142.76625</v>
      </c>
      <c r="J19" s="22">
        <f>'Page 4'!N19</f>
        <v>122735.33499999999</v>
      </c>
    </row>
    <row r="20" spans="3:10" ht="10.9" customHeight="1" x14ac:dyDescent="0.25">
      <c r="C20" s="18" t="s">
        <v>97</v>
      </c>
      <c r="D20" s="19"/>
      <c r="E20" s="20">
        <f>'Page 4'!I20</f>
        <v>791187.5</v>
      </c>
      <c r="F20" s="164">
        <f>'Page 4'!J20</f>
        <v>209269.09375</v>
      </c>
      <c r="G20" s="20">
        <f>'Page 4'!K20</f>
        <v>287359.30000000005</v>
      </c>
      <c r="H20" s="20">
        <f>'Page 4'!L20</f>
        <v>62978.525000000001</v>
      </c>
      <c r="I20" s="20">
        <f>'Page 4'!M20</f>
        <v>108471.80624999999</v>
      </c>
      <c r="J20" s="22">
        <f>'Page 4'!N20</f>
        <v>123108.77499999999</v>
      </c>
    </row>
    <row r="21" spans="3:10" ht="10.9" customHeight="1" x14ac:dyDescent="0.25">
      <c r="C21" s="18" t="s">
        <v>98</v>
      </c>
      <c r="D21" s="19"/>
      <c r="E21" s="20">
        <f>'Page 4'!I21</f>
        <v>788137.5</v>
      </c>
      <c r="F21" s="164">
        <f>'Page 4'!J21</f>
        <v>208462.36875000002</v>
      </c>
      <c r="G21" s="20">
        <f>'Page 4'!K21</f>
        <v>286251.54000000004</v>
      </c>
      <c r="H21" s="20">
        <f>'Page 4'!L21</f>
        <v>62735.745000000003</v>
      </c>
      <c r="I21" s="20">
        <f>'Page 4'!M21</f>
        <v>108053.65125</v>
      </c>
      <c r="J21" s="22">
        <f>'Page 4'!N21</f>
        <v>122634.19499999999</v>
      </c>
    </row>
    <row r="22" spans="3:10" ht="10.9" customHeight="1" x14ac:dyDescent="0.25">
      <c r="C22" s="18" t="s">
        <v>99</v>
      </c>
      <c r="D22" s="19"/>
      <c r="E22" s="20">
        <f>'Page 4'!I22</f>
        <v>789787.5</v>
      </c>
      <c r="F22" s="164">
        <f>'Page 4'!J22</f>
        <v>208898.79375000001</v>
      </c>
      <c r="G22" s="20">
        <f>'Page 4'!K22</f>
        <v>286850.82</v>
      </c>
      <c r="H22" s="20">
        <f>'Page 4'!L22</f>
        <v>62867.085000000006</v>
      </c>
      <c r="I22" s="20">
        <f>'Page 4'!M22</f>
        <v>108279.86625000001</v>
      </c>
      <c r="J22" s="22">
        <f>'Page 4'!N22</f>
        <v>122890.935</v>
      </c>
    </row>
    <row r="23" spans="3:10" ht="10.9" customHeight="1" x14ac:dyDescent="0.25">
      <c r="C23" s="18" t="s">
        <v>100</v>
      </c>
      <c r="D23" s="19"/>
      <c r="E23" s="20">
        <f>'Page 4'!I23</f>
        <v>790987.5</v>
      </c>
      <c r="F23" s="164">
        <f>'Page 4'!J23</f>
        <v>209216.19375000001</v>
      </c>
      <c r="G23" s="20">
        <f>'Page 4'!K23</f>
        <v>287286.66000000003</v>
      </c>
      <c r="H23" s="20">
        <f>'Page 4'!L23</f>
        <v>62962.605000000003</v>
      </c>
      <c r="I23" s="20">
        <f>'Page 4'!M23</f>
        <v>108444.38625</v>
      </c>
      <c r="J23" s="22">
        <f>'Page 4'!N23</f>
        <v>123077.65499999998</v>
      </c>
    </row>
    <row r="24" spans="3:10" ht="10.9" customHeight="1" x14ac:dyDescent="0.25">
      <c r="C24" s="18" t="s">
        <v>101</v>
      </c>
      <c r="D24" s="19"/>
      <c r="E24" s="20">
        <f>'Page 4'!I24</f>
        <v>791737.5</v>
      </c>
      <c r="F24" s="164">
        <f>'Page 4'!J24</f>
        <v>209414.56875000001</v>
      </c>
      <c r="G24" s="20">
        <f>'Page 4'!K24</f>
        <v>287559.06</v>
      </c>
      <c r="H24" s="20">
        <f>'Page 4'!L24</f>
        <v>63022.305</v>
      </c>
      <c r="I24" s="20">
        <f>'Page 4'!M24</f>
        <v>108547.21124999999</v>
      </c>
      <c r="J24" s="22">
        <f>'Page 4'!N24</f>
        <v>123194.355</v>
      </c>
    </row>
    <row r="25" spans="3:10" ht="10.9" customHeight="1" x14ac:dyDescent="0.25">
      <c r="C25" s="18" t="s">
        <v>102</v>
      </c>
      <c r="D25" s="19"/>
      <c r="E25" s="20">
        <f>'Page 4'!I25</f>
        <v>790812.5</v>
      </c>
      <c r="F25" s="164">
        <f>'Page 4'!J25</f>
        <v>209169.90625</v>
      </c>
      <c r="G25" s="20">
        <f>'Page 4'!K25</f>
        <v>287223.10000000003</v>
      </c>
      <c r="H25" s="20">
        <f>'Page 4'!L25</f>
        <v>62948.675000000003</v>
      </c>
      <c r="I25" s="20">
        <f>'Page 4'!M25</f>
        <v>108420.39375</v>
      </c>
      <c r="J25" s="22">
        <f>'Page 4'!N25</f>
        <v>123050.42499999999</v>
      </c>
    </row>
    <row r="26" spans="3:10" ht="10.9" customHeight="1" x14ac:dyDescent="0.25">
      <c r="C26" s="18" t="s">
        <v>103</v>
      </c>
      <c r="D26" s="19"/>
      <c r="E26" s="20">
        <f>'Page 4'!I26</f>
        <v>789400</v>
      </c>
      <c r="F26" s="164">
        <f>'Page 4'!J26</f>
        <v>208796.30000000002</v>
      </c>
      <c r="G26" s="20">
        <f>'Page 4'!K26</f>
        <v>286710.08</v>
      </c>
      <c r="H26" s="20">
        <f>'Page 4'!L26</f>
        <v>62836.240000000005</v>
      </c>
      <c r="I26" s="20">
        <f>'Page 4'!M26</f>
        <v>108226.74</v>
      </c>
      <c r="J26" s="22">
        <f>'Page 4'!N26</f>
        <v>122830.63999999998</v>
      </c>
    </row>
    <row r="27" spans="3:10" ht="10.9" customHeight="1" x14ac:dyDescent="0.25">
      <c r="C27" s="18" t="s">
        <v>104</v>
      </c>
      <c r="D27" s="19"/>
      <c r="E27" s="20">
        <f>'Page 4'!I27</f>
        <v>791200</v>
      </c>
      <c r="F27" s="164">
        <f>'Page 4'!J27</f>
        <v>209272.40000000002</v>
      </c>
      <c r="G27" s="20">
        <f>'Page 4'!K27</f>
        <v>287363.84000000003</v>
      </c>
      <c r="H27" s="20">
        <f>'Page 4'!L27</f>
        <v>62979.520000000004</v>
      </c>
      <c r="I27" s="20">
        <f>'Page 4'!M27</f>
        <v>108473.52</v>
      </c>
      <c r="J27" s="22">
        <f>'Page 4'!N27</f>
        <v>123110.71999999999</v>
      </c>
    </row>
    <row r="28" spans="3:10" ht="10.9" customHeight="1" x14ac:dyDescent="0.25">
      <c r="C28" s="18" t="s">
        <v>105</v>
      </c>
      <c r="D28" s="19"/>
      <c r="E28" s="20">
        <f>'Page 4'!I28</f>
        <v>792300</v>
      </c>
      <c r="F28" s="164">
        <f>'Page 4'!J28</f>
        <v>209563.35</v>
      </c>
      <c r="G28" s="20">
        <f>'Page 4'!K28</f>
        <v>287763.36000000004</v>
      </c>
      <c r="H28" s="20">
        <f>'Page 4'!L28</f>
        <v>63067.08</v>
      </c>
      <c r="I28" s="20">
        <f>'Page 4'!M28</f>
        <v>108624.33</v>
      </c>
      <c r="J28" s="22">
        <f>'Page 4'!N28</f>
        <v>123281.87999999999</v>
      </c>
    </row>
    <row r="29" spans="3:10" ht="10.9" customHeight="1" x14ac:dyDescent="0.25">
      <c r="C29" s="18" t="s">
        <v>106</v>
      </c>
      <c r="D29" s="19"/>
      <c r="E29" s="20">
        <f>'Page 4'!I29</f>
        <v>787700</v>
      </c>
      <c r="F29" s="164">
        <f>'Page 4'!J29</f>
        <v>208346.65000000002</v>
      </c>
      <c r="G29" s="20">
        <f>'Page 4'!K29</f>
        <v>286092.64</v>
      </c>
      <c r="H29" s="20">
        <f>'Page 4'!L29</f>
        <v>62700.920000000006</v>
      </c>
      <c r="I29" s="20">
        <f>'Page 4'!M29</f>
        <v>107993.67</v>
      </c>
      <c r="J29" s="22">
        <f>'Page 4'!N29</f>
        <v>122566.12</v>
      </c>
    </row>
    <row r="30" spans="3:10" ht="10.9" customHeight="1" x14ac:dyDescent="0.25">
      <c r="C30" s="18" t="s">
        <v>107</v>
      </c>
      <c r="D30" s="19"/>
      <c r="E30" s="20">
        <f>'Page 4'!I30</f>
        <v>791137.5</v>
      </c>
      <c r="F30" s="164">
        <f>'Page 4'!J30</f>
        <v>209255.86875000002</v>
      </c>
      <c r="G30" s="20">
        <f>'Page 4'!K30</f>
        <v>287341.14</v>
      </c>
      <c r="H30" s="20">
        <f>'Page 4'!L30</f>
        <v>62974.545000000006</v>
      </c>
      <c r="I30" s="20">
        <f>'Page 4'!M30</f>
        <v>108464.95125</v>
      </c>
      <c r="J30" s="22">
        <f>'Page 4'!N30</f>
        <v>123100.995</v>
      </c>
    </row>
    <row r="31" spans="3:10" ht="10.9" customHeight="1" x14ac:dyDescent="0.25">
      <c r="C31" s="18" t="s">
        <v>108</v>
      </c>
      <c r="D31" s="19"/>
      <c r="E31" s="20">
        <f>'Page 4'!I31</f>
        <v>788637.5</v>
      </c>
      <c r="F31" s="164">
        <f>'Page 4'!J31</f>
        <v>208594.61875000002</v>
      </c>
      <c r="G31" s="20">
        <f>'Page 4'!K31</f>
        <v>286433.14</v>
      </c>
      <c r="H31" s="20">
        <f>'Page 4'!L31</f>
        <v>62775.545000000006</v>
      </c>
      <c r="I31" s="20">
        <f>'Page 4'!M31</f>
        <v>108122.20125</v>
      </c>
      <c r="J31" s="22">
        <f>'Page 4'!N31</f>
        <v>122711.995</v>
      </c>
    </row>
    <row r="32" spans="3:10" ht="10.9" customHeight="1" x14ac:dyDescent="0.25">
      <c r="C32" s="18" t="s">
        <v>109</v>
      </c>
      <c r="D32" s="19"/>
      <c r="E32" s="20">
        <f>'Page 4'!I32</f>
        <v>790387.5</v>
      </c>
      <c r="F32" s="164">
        <f>'Page 4'!J32</f>
        <v>209057.49375000002</v>
      </c>
      <c r="G32" s="20">
        <f>'Page 4'!K32</f>
        <v>287068.74</v>
      </c>
      <c r="H32" s="20">
        <f>'Page 4'!L32</f>
        <v>62914.845000000001</v>
      </c>
      <c r="I32" s="20">
        <f>'Page 4'!M32</f>
        <v>108362.12625</v>
      </c>
      <c r="J32" s="22">
        <f>'Page 4'!N32</f>
        <v>122984.29499999998</v>
      </c>
    </row>
    <row r="33" spans="3:10" ht="10.9" customHeight="1" x14ac:dyDescent="0.25">
      <c r="C33" s="18" t="s">
        <v>110</v>
      </c>
      <c r="D33" s="19"/>
      <c r="E33" s="20">
        <f>'Page 4'!I33</f>
        <v>791200</v>
      </c>
      <c r="F33" s="164">
        <f>'Page 4'!J33</f>
        <v>209272.40000000002</v>
      </c>
      <c r="G33" s="20">
        <f>'Page 4'!K33</f>
        <v>287363.84000000003</v>
      </c>
      <c r="H33" s="20">
        <f>'Page 4'!L33</f>
        <v>62979.520000000004</v>
      </c>
      <c r="I33" s="20">
        <f>'Page 4'!M33</f>
        <v>108473.52</v>
      </c>
      <c r="J33" s="22">
        <f>'Page 4'!N33</f>
        <v>123110.71999999999</v>
      </c>
    </row>
    <row r="34" spans="3:10" ht="10.9" customHeight="1" x14ac:dyDescent="0.25">
      <c r="C34" s="18" t="s">
        <v>111</v>
      </c>
      <c r="D34" s="19"/>
      <c r="E34" s="20">
        <f>'Page 4'!I34</f>
        <v>789400</v>
      </c>
      <c r="F34" s="164">
        <f>'Page 4'!J34</f>
        <v>208796.30000000002</v>
      </c>
      <c r="G34" s="20">
        <f>'Page 4'!K34</f>
        <v>286710.08</v>
      </c>
      <c r="H34" s="20">
        <f>'Page 4'!L34</f>
        <v>62836.240000000005</v>
      </c>
      <c r="I34" s="20">
        <f>'Page 4'!M34</f>
        <v>108226.74</v>
      </c>
      <c r="J34" s="22">
        <f>'Page 4'!N34</f>
        <v>122830.63999999998</v>
      </c>
    </row>
    <row r="35" spans="3:10" ht="10.9" customHeight="1" x14ac:dyDescent="0.25">
      <c r="C35" s="18" t="s">
        <v>112</v>
      </c>
      <c r="D35" s="19"/>
      <c r="E35" s="20">
        <f>'Page 4'!I35</f>
        <v>791600</v>
      </c>
      <c r="F35" s="164">
        <f>'Page 4'!J35</f>
        <v>209378.2</v>
      </c>
      <c r="G35" s="20">
        <f>'Page 4'!K35</f>
        <v>287509.12</v>
      </c>
      <c r="H35" s="20">
        <f>'Page 4'!L35</f>
        <v>63011.360000000001</v>
      </c>
      <c r="I35" s="20">
        <f>'Page 4'!M35</f>
        <v>108528.36</v>
      </c>
      <c r="J35" s="22">
        <f>'Page 4'!N35</f>
        <v>123172.95999999999</v>
      </c>
    </row>
    <row r="36" spans="3:10" ht="10.9" customHeight="1" x14ac:dyDescent="0.25">
      <c r="C36" s="18" t="s">
        <v>113</v>
      </c>
      <c r="D36" s="19"/>
      <c r="E36" s="20">
        <f>'Page 4'!I36</f>
        <v>788975</v>
      </c>
      <c r="F36" s="164">
        <f>'Page 4'!J36</f>
        <v>208683.88750000001</v>
      </c>
      <c r="G36" s="20">
        <f>'Page 4'!K36</f>
        <v>286555.72000000003</v>
      </c>
      <c r="H36" s="20">
        <f>'Page 4'!L36</f>
        <v>62802.41</v>
      </c>
      <c r="I36" s="20">
        <f>'Page 4'!M36</f>
        <v>108168.4725</v>
      </c>
      <c r="J36" s="22">
        <f>'Page 4'!N36</f>
        <v>122764.51</v>
      </c>
    </row>
    <row r="37" spans="3:10" ht="1" customHeight="1" x14ac:dyDescent="0.25">
      <c r="C37" s="15"/>
      <c r="D37" s="17"/>
      <c r="E37" s="17"/>
      <c r="F37" s="15"/>
      <c r="G37" s="17"/>
      <c r="H37" s="17"/>
      <c r="I37" s="17"/>
      <c r="J37" s="16"/>
    </row>
    <row r="38" spans="3:10" ht="1" customHeight="1" x14ac:dyDescent="0.25">
      <c r="C38" s="15"/>
      <c r="D38" s="1"/>
      <c r="E38" s="1"/>
      <c r="F38" s="15"/>
      <c r="G38" s="1"/>
      <c r="H38" s="1"/>
      <c r="I38" s="1"/>
      <c r="J38" s="16"/>
    </row>
    <row r="39" spans="3:10" ht="12.75" customHeight="1" x14ac:dyDescent="0.25">
      <c r="C39" s="23">
        <v>0</v>
      </c>
      <c r="D39" s="24"/>
      <c r="E39" s="25">
        <f t="shared" ref="E39:J39" si="0">SUM(E16:E36)</f>
        <v>15805615.030000001</v>
      </c>
      <c r="F39" s="165">
        <f t="shared" si="0"/>
        <v>4180585.1754350001</v>
      </c>
      <c r="G39" s="25">
        <f t="shared" si="0"/>
        <v>5740599.3788959999</v>
      </c>
      <c r="H39" s="25">
        <f t="shared" si="0"/>
        <v>1258126.9563880002</v>
      </c>
      <c r="I39" s="25">
        <f t="shared" si="0"/>
        <v>2166949.8206130001</v>
      </c>
      <c r="J39" s="27">
        <f t="shared" si="0"/>
        <v>2459353.6986679994</v>
      </c>
    </row>
    <row r="40" spans="3:10" ht="1" customHeight="1" x14ac:dyDescent="0.25"/>
    <row r="41" spans="3:10" ht="10.9" customHeight="1" x14ac:dyDescent="0.25"/>
    <row r="42" spans="3:10" ht="12.5" x14ac:dyDescent="0.25">
      <c r="C42" s="28"/>
      <c r="D42" s="28"/>
      <c r="E42" s="30"/>
      <c r="F42" s="30"/>
      <c r="G42" s="30"/>
      <c r="H42" s="29"/>
      <c r="I42" s="30"/>
      <c r="J42" s="31"/>
    </row>
    <row r="43" spans="3:10" ht="10.9" customHeight="1" x14ac:dyDescent="0.25">
      <c r="C43" s="28"/>
      <c r="D43" s="28"/>
      <c r="E43" s="34"/>
      <c r="F43" s="34"/>
      <c r="G43" s="34"/>
      <c r="H43" s="34"/>
      <c r="I43" s="34"/>
    </row>
    <row r="44" spans="3:10" ht="10.9" customHeight="1" x14ac:dyDescent="0.25">
      <c r="C44" s="28"/>
      <c r="D44" s="28"/>
      <c r="E44" s="34"/>
      <c r="F44" s="34"/>
      <c r="G44" s="34"/>
      <c r="H44" s="34"/>
      <c r="I44" s="34"/>
    </row>
    <row r="45" spans="3:10" ht="10.9" customHeight="1" x14ac:dyDescent="0.25">
      <c r="C45" s="28"/>
      <c r="D45" s="28"/>
      <c r="E45" s="34"/>
      <c r="F45" s="34"/>
      <c r="G45" s="34"/>
      <c r="H45" s="34"/>
      <c r="I45" s="34"/>
    </row>
    <row r="46" spans="3:10" ht="10.9" customHeight="1" x14ac:dyDescent="0.25">
      <c r="C46" s="28"/>
      <c r="D46" s="28"/>
      <c r="E46" s="34"/>
      <c r="F46" s="34"/>
      <c r="G46" s="34"/>
      <c r="H46" s="34"/>
      <c r="I46" s="34"/>
      <c r="J46" s="28"/>
    </row>
    <row r="47" spans="3:10" ht="10.9" customHeight="1" x14ac:dyDescent="0.25">
      <c r="C47" s="28"/>
      <c r="D47" s="28"/>
      <c r="E47" s="28"/>
      <c r="F47" s="30"/>
      <c r="G47" s="30"/>
      <c r="H47" s="28"/>
      <c r="I47" s="28"/>
      <c r="J47" s="28"/>
    </row>
    <row r="48" spans="3:10" ht="10.9" customHeight="1" x14ac:dyDescent="0.25">
      <c r="C48" s="28"/>
      <c r="D48" s="28"/>
      <c r="E48" s="28"/>
      <c r="F48" s="28"/>
      <c r="G48" s="28"/>
      <c r="H48" s="28"/>
      <c r="I48" s="28"/>
      <c r="J48" s="28"/>
    </row>
    <row r="49" spans="1:10" ht="241.5" customHeight="1" x14ac:dyDescent="0.25">
      <c r="C49" s="28"/>
      <c r="D49" s="28"/>
      <c r="E49" s="28"/>
      <c r="F49" s="28"/>
      <c r="G49" s="28"/>
      <c r="H49" s="28"/>
      <c r="I49" s="28"/>
      <c r="J49" s="28"/>
    </row>
    <row r="50" spans="1:10" ht="45" customHeight="1" x14ac:dyDescent="0.25">
      <c r="C50" s="28"/>
      <c r="D50" s="28"/>
      <c r="E50" s="28"/>
      <c r="F50" s="28"/>
      <c r="G50" s="28"/>
      <c r="H50" s="28"/>
      <c r="I50" s="28"/>
      <c r="J50" s="28"/>
    </row>
    <row r="51" spans="1:10" ht="3.75" customHeight="1" x14ac:dyDescent="0.25">
      <c r="C51" s="28"/>
      <c r="D51" s="28"/>
      <c r="E51" s="28"/>
      <c r="F51" s="28"/>
      <c r="G51" s="28"/>
      <c r="H51" s="28"/>
      <c r="I51" s="28"/>
      <c r="J51" s="28"/>
    </row>
    <row r="52" spans="1:10" ht="12.75" customHeight="1" x14ac:dyDescent="0.25">
      <c r="C52" s="35" t="s">
        <v>118</v>
      </c>
      <c r="D52" s="35"/>
      <c r="E52" s="35"/>
      <c r="F52" s="35"/>
      <c r="G52" s="35"/>
      <c r="H52" s="35"/>
      <c r="I52" s="35"/>
      <c r="J52" s="35"/>
    </row>
    <row r="53" spans="1:10" ht="5.65" customHeight="1" x14ac:dyDescent="0.4">
      <c r="C53" s="36" t="s">
        <v>25</v>
      </c>
      <c r="D53" s="36"/>
      <c r="E53" s="36"/>
      <c r="F53" s="36"/>
      <c r="G53" s="36"/>
      <c r="H53" s="36"/>
      <c r="I53" s="36"/>
      <c r="J53" s="36"/>
    </row>
    <row r="54" spans="1:10" s="37" customFormat="1" ht="14.25" customHeight="1" x14ac:dyDescent="0.3">
      <c r="C54" s="38" t="s">
        <v>25</v>
      </c>
      <c r="D54" s="38"/>
      <c r="E54" s="38"/>
      <c r="F54" s="38"/>
      <c r="G54" s="39"/>
      <c r="J54" s="39"/>
    </row>
    <row r="55" spans="1:10" ht="5.65" customHeight="1" x14ac:dyDescent="0.3">
      <c r="C55" s="40" t="s">
        <v>25</v>
      </c>
      <c r="D55" s="40"/>
      <c r="E55" s="40"/>
      <c r="F55" s="40"/>
      <c r="G55" s="40"/>
      <c r="H55" s="40"/>
      <c r="I55" s="40"/>
      <c r="J55" s="41"/>
    </row>
    <row r="56" spans="1:10" ht="5.65" customHeight="1" x14ac:dyDescent="0.25"/>
    <row r="57" spans="1:10" ht="2.15" customHeight="1" x14ac:dyDescent="0.25">
      <c r="A57" t="s">
        <v>0</v>
      </c>
    </row>
  </sheetData>
  <printOptions horizontalCentered="1"/>
  <pageMargins left="0.25" right="0.25" top="0.25" bottom="0.25" header="0.5" footer="0.5"/>
  <pageSetup scale="94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zoomScale="80" zoomScaleNormal="80" workbookViewId="0">
      <selection activeCell="A3" sqref="A3"/>
    </sheetView>
  </sheetViews>
  <sheetFormatPr defaultColWidth="9.1796875" defaultRowHeight="14.5" x14ac:dyDescent="0.35"/>
  <cols>
    <col min="1" max="1" width="15.26953125" style="45" customWidth="1"/>
    <col min="2" max="2" width="13" style="45" customWidth="1"/>
    <col min="3" max="3" width="19.81640625" style="45" customWidth="1"/>
    <col min="4" max="4" width="11" style="141" hidden="1" customWidth="1"/>
    <col min="5" max="9" width="16.7265625" style="45" customWidth="1"/>
    <col min="10" max="10" width="1.26953125" style="45" customWidth="1"/>
    <col min="11" max="16384" width="9.1796875" style="45"/>
  </cols>
  <sheetData>
    <row r="1" spans="1:10" x14ac:dyDescent="0.35">
      <c r="A1" s="42" t="str">
        <f>'Page 5'!C6</f>
        <v xml:space="preserve">Southern Plains Education Cooperative No. 915, Fairmont, Minnesota </v>
      </c>
      <c r="B1" s="42"/>
      <c r="C1" s="43"/>
      <c r="D1" s="44"/>
      <c r="E1" s="43"/>
      <c r="F1" s="43"/>
      <c r="G1" s="43"/>
      <c r="H1" s="43"/>
      <c r="I1" s="43"/>
    </row>
    <row r="2" spans="1:10" x14ac:dyDescent="0.35">
      <c r="A2" s="42" t="str">
        <f>'Page 5'!C7</f>
        <v>Certificates of Participation, Series 2018A</v>
      </c>
      <c r="B2" s="42"/>
      <c r="C2" s="43"/>
      <c r="D2" s="44"/>
      <c r="E2" s="43"/>
      <c r="F2" s="43"/>
      <c r="G2" s="43"/>
      <c r="H2" s="43"/>
      <c r="I2" s="43"/>
    </row>
    <row r="3" spans="1:10" x14ac:dyDescent="0.35">
      <c r="A3" s="42"/>
      <c r="B3" s="42"/>
      <c r="C3" s="43"/>
      <c r="D3" s="44"/>
      <c r="E3" s="43"/>
      <c r="F3" s="43"/>
      <c r="G3" s="43"/>
      <c r="H3" s="43"/>
      <c r="I3" s="43"/>
    </row>
    <row r="4" spans="1:10" ht="42.5" x14ac:dyDescent="0.35">
      <c r="A4" s="46"/>
      <c r="B4" s="46"/>
      <c r="C4" s="46"/>
      <c r="D4" s="47"/>
      <c r="E4" s="48" t="s">
        <v>20</v>
      </c>
      <c r="F4" s="48" t="s">
        <v>9</v>
      </c>
      <c r="G4" s="48" t="s">
        <v>21</v>
      </c>
      <c r="H4" s="48" t="s">
        <v>22</v>
      </c>
      <c r="I4" s="48" t="s">
        <v>23</v>
      </c>
      <c r="J4" s="49"/>
    </row>
    <row r="5" spans="1:10" x14ac:dyDescent="0.35">
      <c r="A5" s="46"/>
      <c r="B5" s="50" t="s">
        <v>26</v>
      </c>
      <c r="C5" s="51" t="s">
        <v>27</v>
      </c>
      <c r="D5" s="47"/>
      <c r="E5" s="52">
        <f>'Page 4'!J17</f>
        <v>209259.84418500002</v>
      </c>
      <c r="F5" s="52">
        <f>'Page 4'!K17</f>
        <v>287346.59889600001</v>
      </c>
      <c r="G5" s="52">
        <f>'Page 4'!L17</f>
        <v>62975.741388000002</v>
      </c>
      <c r="H5" s="52">
        <v>74354</v>
      </c>
      <c r="I5" s="52">
        <f>'Page 4'!N17</f>
        <v>123103.33366799999</v>
      </c>
      <c r="J5" s="49"/>
    </row>
    <row r="6" spans="1:10" x14ac:dyDescent="0.35">
      <c r="A6" s="53" t="s">
        <v>28</v>
      </c>
      <c r="B6" s="54" t="s">
        <v>29</v>
      </c>
      <c r="C6" s="55" t="s">
        <v>30</v>
      </c>
      <c r="D6" s="56" t="s">
        <v>31</v>
      </c>
      <c r="E6" s="57">
        <v>17149717</v>
      </c>
      <c r="F6" s="57">
        <v>14536021</v>
      </c>
      <c r="G6" s="57">
        <v>7552915</v>
      </c>
      <c r="H6" s="57">
        <v>13458530</v>
      </c>
      <c r="I6" s="57">
        <v>13411455</v>
      </c>
    </row>
    <row r="7" spans="1:10" ht="15" thickBot="1" x14ac:dyDescent="0.4">
      <c r="A7" s="58" t="s">
        <v>32</v>
      </c>
      <c r="B7" s="59" t="s">
        <v>33</v>
      </c>
      <c r="C7" s="60" t="s">
        <v>34</v>
      </c>
      <c r="D7" s="61" t="s">
        <v>35</v>
      </c>
      <c r="E7" s="62">
        <f t="shared" ref="E7:I7" si="0">E5/E6</f>
        <v>1.220194153553671E-2</v>
      </c>
      <c r="F7" s="62">
        <f t="shared" si="0"/>
        <v>1.97678992687201E-2</v>
      </c>
      <c r="G7" s="62">
        <f t="shared" si="0"/>
        <v>8.3379385823883889E-3</v>
      </c>
      <c r="H7" s="62">
        <f t="shared" si="0"/>
        <v>5.5246746858683676E-3</v>
      </c>
      <c r="I7" s="62">
        <f t="shared" si="0"/>
        <v>9.1789692966199408E-3</v>
      </c>
    </row>
    <row r="8" spans="1:10" x14ac:dyDescent="0.35">
      <c r="A8" s="63" t="s">
        <v>36</v>
      </c>
      <c r="B8" s="64">
        <v>50000</v>
      </c>
      <c r="C8" s="65"/>
      <c r="D8" s="66">
        <f>MIN($B8-(MIN($B8*0.4,30400)-MIN(MAX($B8-76000,0)*0.09,30400)),500000)*0.01+MAX($B8-500000,0)*0.0125</f>
        <v>300</v>
      </c>
      <c r="E8" s="67">
        <f t="shared" ref="E8:I23" si="1">$D8*E$7</f>
        <v>3.6605824606610127</v>
      </c>
      <c r="F8" s="67">
        <f t="shared" si="1"/>
        <v>5.9303697806160303</v>
      </c>
      <c r="G8" s="67">
        <f t="shared" si="1"/>
        <v>2.5013815747165165</v>
      </c>
      <c r="H8" s="67">
        <f t="shared" si="1"/>
        <v>1.6574024057605103</v>
      </c>
      <c r="I8" s="67">
        <f t="shared" si="1"/>
        <v>2.7536907889859821</v>
      </c>
    </row>
    <row r="9" spans="1:10" x14ac:dyDescent="0.35">
      <c r="A9" s="68" t="s">
        <v>37</v>
      </c>
      <c r="B9" s="69">
        <v>75000</v>
      </c>
      <c r="D9" s="70">
        <f>MIN($B9-(MIN($B9*0.4,30400)-MIN(MAX($B9-76000,0)*0.09,30400)),500000)*0.01+MAX($B9-500000,0)*0.0125</f>
        <v>450</v>
      </c>
      <c r="E9" s="71">
        <f t="shared" si="1"/>
        <v>5.4908736909915197</v>
      </c>
      <c r="F9" s="71">
        <f t="shared" si="1"/>
        <v>8.8955546709240458</v>
      </c>
      <c r="G9" s="71">
        <f t="shared" si="1"/>
        <v>3.7520723620747751</v>
      </c>
      <c r="H9" s="71">
        <f t="shared" si="1"/>
        <v>2.4861036086407653</v>
      </c>
      <c r="I9" s="71">
        <f t="shared" si="1"/>
        <v>4.1305361834789736</v>
      </c>
    </row>
    <row r="10" spans="1:10" x14ac:dyDescent="0.35">
      <c r="A10" s="72"/>
      <c r="B10" s="69">
        <v>100000</v>
      </c>
      <c r="D10" s="70">
        <f t="shared" ref="D10:D25" si="2">MIN($B10-(MIN($B10*0.4,30400)-MIN(MAX($B10-76000,0)*0.09,30400)),500000)*0.01+MAX($B10-500000,0)*0.0125</f>
        <v>717.6</v>
      </c>
      <c r="E10" s="71">
        <f t="shared" si="1"/>
        <v>8.7561132459011439</v>
      </c>
      <c r="F10" s="71">
        <f t="shared" si="1"/>
        <v>14.185444515233545</v>
      </c>
      <c r="G10" s="71">
        <f t="shared" si="1"/>
        <v>5.9833047267219079</v>
      </c>
      <c r="H10" s="71">
        <f t="shared" si="1"/>
        <v>3.9645065545791405</v>
      </c>
      <c r="I10" s="71">
        <f t="shared" si="1"/>
        <v>6.5868283672544701</v>
      </c>
    </row>
    <row r="11" spans="1:10" x14ac:dyDescent="0.35">
      <c r="A11" s="72"/>
      <c r="B11" s="69">
        <v>125000</v>
      </c>
      <c r="D11" s="70">
        <f t="shared" si="2"/>
        <v>990.1</v>
      </c>
      <c r="E11" s="71">
        <f t="shared" si="1"/>
        <v>12.081142314334896</v>
      </c>
      <c r="F11" s="71">
        <f t="shared" si="1"/>
        <v>19.57219706595977</v>
      </c>
      <c r="G11" s="71">
        <f t="shared" si="1"/>
        <v>8.2553929904227434</v>
      </c>
      <c r="H11" s="71">
        <f t="shared" si="1"/>
        <v>5.4699804064782711</v>
      </c>
      <c r="I11" s="71">
        <f t="shared" si="1"/>
        <v>9.0880975005834035</v>
      </c>
    </row>
    <row r="12" spans="1:10" x14ac:dyDescent="0.35">
      <c r="A12" s="72"/>
      <c r="B12" s="69">
        <v>150000</v>
      </c>
      <c r="D12" s="70">
        <f t="shared" si="2"/>
        <v>1262.6000000000001</v>
      </c>
      <c r="E12" s="71">
        <f t="shared" si="1"/>
        <v>15.406171382768651</v>
      </c>
      <c r="F12" s="71">
        <f t="shared" si="1"/>
        <v>24.958949616686002</v>
      </c>
      <c r="G12" s="71">
        <f t="shared" si="1"/>
        <v>10.527481254123581</v>
      </c>
      <c r="H12" s="71">
        <f t="shared" si="1"/>
        <v>6.9754542583774013</v>
      </c>
      <c r="I12" s="71">
        <f t="shared" si="1"/>
        <v>11.589366633912338</v>
      </c>
    </row>
    <row r="13" spans="1:10" x14ac:dyDescent="0.35">
      <c r="A13" s="72"/>
      <c r="B13" s="69">
        <v>175000</v>
      </c>
      <c r="D13" s="70">
        <f t="shared" si="2"/>
        <v>1535.1000000000001</v>
      </c>
      <c r="E13" s="71">
        <f t="shared" si="1"/>
        <v>18.731200451202405</v>
      </c>
      <c r="F13" s="71">
        <f t="shared" si="1"/>
        <v>30.345702167412227</v>
      </c>
      <c r="G13" s="71">
        <f t="shared" si="1"/>
        <v>12.799569517824416</v>
      </c>
      <c r="H13" s="71">
        <f t="shared" si="1"/>
        <v>8.4809281102765315</v>
      </c>
      <c r="I13" s="71">
        <f t="shared" si="1"/>
        <v>14.090635767241272</v>
      </c>
    </row>
    <row r="14" spans="1:10" x14ac:dyDescent="0.35">
      <c r="A14" s="72"/>
      <c r="B14" s="69">
        <v>200000</v>
      </c>
      <c r="D14" s="70">
        <f t="shared" si="2"/>
        <v>1807.6000000000001</v>
      </c>
      <c r="E14" s="71">
        <f t="shared" si="1"/>
        <v>22.056229519636158</v>
      </c>
      <c r="F14" s="71">
        <f t="shared" si="1"/>
        <v>35.732454718138456</v>
      </c>
      <c r="G14" s="71">
        <f t="shared" si="1"/>
        <v>15.071657781525253</v>
      </c>
      <c r="H14" s="71">
        <f t="shared" si="1"/>
        <v>9.9864019621756626</v>
      </c>
      <c r="I14" s="71">
        <f t="shared" si="1"/>
        <v>16.591904900570206</v>
      </c>
    </row>
    <row r="15" spans="1:10" x14ac:dyDescent="0.35">
      <c r="A15" s="72"/>
      <c r="B15" s="69">
        <v>225000</v>
      </c>
      <c r="D15" s="70">
        <f t="shared" si="2"/>
        <v>2080.1</v>
      </c>
      <c r="E15" s="71">
        <f t="shared" si="1"/>
        <v>25.381258588069908</v>
      </c>
      <c r="F15" s="71">
        <f t="shared" si="1"/>
        <v>41.119207268864677</v>
      </c>
      <c r="G15" s="71">
        <f t="shared" si="1"/>
        <v>17.343746045226087</v>
      </c>
      <c r="H15" s="71">
        <f t="shared" si="1"/>
        <v>11.49187581407479</v>
      </c>
      <c r="I15" s="71">
        <f t="shared" si="1"/>
        <v>19.093174033899139</v>
      </c>
    </row>
    <row r="16" spans="1:10" x14ac:dyDescent="0.35">
      <c r="A16" s="72"/>
      <c r="B16" s="69">
        <v>250000</v>
      </c>
      <c r="D16" s="70">
        <f t="shared" si="2"/>
        <v>2352.6</v>
      </c>
      <c r="E16" s="71">
        <f t="shared" si="1"/>
        <v>28.706287656503662</v>
      </c>
      <c r="F16" s="71">
        <f t="shared" si="1"/>
        <v>46.505959819590906</v>
      </c>
      <c r="G16" s="71">
        <f t="shared" si="1"/>
        <v>19.615834308926924</v>
      </c>
      <c r="H16" s="71">
        <f t="shared" si="1"/>
        <v>12.997349665973921</v>
      </c>
      <c r="I16" s="71">
        <f t="shared" si="1"/>
        <v>21.594443167228071</v>
      </c>
    </row>
    <row r="17" spans="1:9" x14ac:dyDescent="0.35">
      <c r="A17" s="72"/>
      <c r="B17" s="69">
        <v>275000</v>
      </c>
      <c r="D17" s="70">
        <f t="shared" si="2"/>
        <v>2625.1</v>
      </c>
      <c r="E17" s="71">
        <f t="shared" si="1"/>
        <v>32.031316724937412</v>
      </c>
      <c r="F17" s="71">
        <f t="shared" si="1"/>
        <v>51.892712370317135</v>
      </c>
      <c r="G17" s="71">
        <f t="shared" si="1"/>
        <v>21.887922572627758</v>
      </c>
      <c r="H17" s="71">
        <f t="shared" si="1"/>
        <v>14.50282351787305</v>
      </c>
      <c r="I17" s="71">
        <f t="shared" si="1"/>
        <v>24.095712300557004</v>
      </c>
    </row>
    <row r="18" spans="1:9" x14ac:dyDescent="0.35">
      <c r="A18" s="72"/>
      <c r="B18" s="69">
        <v>300000</v>
      </c>
      <c r="D18" s="70">
        <f t="shared" si="2"/>
        <v>2897.6</v>
      </c>
      <c r="E18" s="71">
        <f t="shared" si="1"/>
        <v>35.356345793371169</v>
      </c>
      <c r="F18" s="71">
        <f t="shared" si="1"/>
        <v>57.279464921043363</v>
      </c>
      <c r="G18" s="71">
        <f t="shared" si="1"/>
        <v>24.160010836328595</v>
      </c>
      <c r="H18" s="71">
        <f t="shared" si="1"/>
        <v>16.00829736977218</v>
      </c>
      <c r="I18" s="71">
        <f t="shared" si="1"/>
        <v>26.59698143388594</v>
      </c>
    </row>
    <row r="19" spans="1:9" ht="15" thickBot="1" x14ac:dyDescent="0.4">
      <c r="A19" s="72"/>
      <c r="B19" s="69">
        <v>400000</v>
      </c>
      <c r="D19" s="70">
        <f t="shared" si="2"/>
        <v>3987.6</v>
      </c>
      <c r="E19" s="71">
        <f t="shared" si="1"/>
        <v>48.656462067106183</v>
      </c>
      <c r="F19" s="71">
        <f t="shared" si="1"/>
        <v>78.826475123948271</v>
      </c>
      <c r="G19" s="71">
        <f t="shared" si="1"/>
        <v>33.248363891131937</v>
      </c>
      <c r="H19" s="71">
        <f t="shared" si="1"/>
        <v>22.030192777368701</v>
      </c>
      <c r="I19" s="71">
        <f t="shared" si="1"/>
        <v>36.602057967201674</v>
      </c>
    </row>
    <row r="20" spans="1:9" ht="15" hidden="1" thickBot="1" x14ac:dyDescent="0.4">
      <c r="A20" s="72"/>
      <c r="B20" s="69">
        <v>500000</v>
      </c>
      <c r="D20" s="70">
        <f t="shared" si="2"/>
        <v>5000</v>
      </c>
      <c r="E20" s="71">
        <f t="shared" si="1"/>
        <v>61.009707677683551</v>
      </c>
      <c r="F20" s="71">
        <f t="shared" si="1"/>
        <v>98.839496343600501</v>
      </c>
      <c r="G20" s="71">
        <f t="shared" si="1"/>
        <v>41.689692911941947</v>
      </c>
      <c r="H20" s="71">
        <f t="shared" si="1"/>
        <v>27.623373429341839</v>
      </c>
      <c r="I20" s="71">
        <f t="shared" si="1"/>
        <v>45.894846483099705</v>
      </c>
    </row>
    <row r="21" spans="1:9" ht="15" hidden="1" thickBot="1" x14ac:dyDescent="0.4">
      <c r="A21" s="72"/>
      <c r="B21" s="69">
        <v>600000</v>
      </c>
      <c r="D21" s="70">
        <f t="shared" si="2"/>
        <v>6250</v>
      </c>
      <c r="E21" s="71">
        <f t="shared" si="1"/>
        <v>76.262134597104435</v>
      </c>
      <c r="F21" s="71">
        <f t="shared" si="1"/>
        <v>123.54937042950063</v>
      </c>
      <c r="G21" s="71">
        <f t="shared" si="1"/>
        <v>52.11211613992743</v>
      </c>
      <c r="H21" s="71">
        <f t="shared" si="1"/>
        <v>34.529216786677296</v>
      </c>
      <c r="I21" s="71">
        <f t="shared" si="1"/>
        <v>57.368558103874626</v>
      </c>
    </row>
    <row r="22" spans="1:9" ht="15" hidden="1" thickBot="1" x14ac:dyDescent="0.4">
      <c r="A22" s="72"/>
      <c r="B22" s="69">
        <v>700000</v>
      </c>
      <c r="D22" s="70">
        <f t="shared" si="2"/>
        <v>7500</v>
      </c>
      <c r="E22" s="71">
        <f t="shared" si="1"/>
        <v>91.514561516525319</v>
      </c>
      <c r="F22" s="71">
        <f t="shared" si="1"/>
        <v>148.25924451540075</v>
      </c>
      <c r="G22" s="71">
        <f t="shared" si="1"/>
        <v>62.534539367912913</v>
      </c>
      <c r="H22" s="71">
        <f t="shared" si="1"/>
        <v>41.435060144012759</v>
      </c>
      <c r="I22" s="71">
        <f t="shared" si="1"/>
        <v>68.842269724649555</v>
      </c>
    </row>
    <row r="23" spans="1:9" ht="15" hidden="1" thickBot="1" x14ac:dyDescent="0.4">
      <c r="A23" s="72"/>
      <c r="B23" s="69">
        <v>800000</v>
      </c>
      <c r="D23" s="70">
        <f t="shared" si="2"/>
        <v>8750</v>
      </c>
      <c r="E23" s="71">
        <f t="shared" si="1"/>
        <v>106.7669884359462</v>
      </c>
      <c r="F23" s="71">
        <f t="shared" si="1"/>
        <v>172.96911860130086</v>
      </c>
      <c r="G23" s="71">
        <f t="shared" si="1"/>
        <v>72.956962595898403</v>
      </c>
      <c r="H23" s="71">
        <f t="shared" si="1"/>
        <v>48.340903501348215</v>
      </c>
      <c r="I23" s="71">
        <f t="shared" si="1"/>
        <v>80.315981345424476</v>
      </c>
    </row>
    <row r="24" spans="1:9" ht="15" hidden="1" thickBot="1" x14ac:dyDescent="0.4">
      <c r="A24" s="72"/>
      <c r="B24" s="69">
        <v>900000</v>
      </c>
      <c r="D24" s="70">
        <f t="shared" si="2"/>
        <v>10000</v>
      </c>
      <c r="E24" s="71">
        <f t="shared" ref="E24:I40" si="3">$D24*E$7</f>
        <v>122.0194153553671</v>
      </c>
      <c r="F24" s="71">
        <f t="shared" si="3"/>
        <v>197.678992687201</v>
      </c>
      <c r="G24" s="71">
        <f t="shared" si="3"/>
        <v>83.379385823883894</v>
      </c>
      <c r="H24" s="71">
        <f t="shared" si="3"/>
        <v>55.246746858683679</v>
      </c>
      <c r="I24" s="71">
        <f t="shared" si="3"/>
        <v>91.789692966199411</v>
      </c>
    </row>
    <row r="25" spans="1:9" ht="15" hidden="1" thickBot="1" x14ac:dyDescent="0.4">
      <c r="A25" s="72"/>
      <c r="B25" s="69">
        <v>950000</v>
      </c>
      <c r="D25" s="70">
        <f t="shared" si="2"/>
        <v>10625</v>
      </c>
      <c r="E25" s="71">
        <f t="shared" si="3"/>
        <v>129.64562881507754</v>
      </c>
      <c r="F25" s="71">
        <f t="shared" si="3"/>
        <v>210.03392973015107</v>
      </c>
      <c r="G25" s="71">
        <f t="shared" si="3"/>
        <v>88.590597437876625</v>
      </c>
      <c r="H25" s="71">
        <f t="shared" si="3"/>
        <v>58.699668537351407</v>
      </c>
      <c r="I25" s="71">
        <f t="shared" si="3"/>
        <v>97.526548776586864</v>
      </c>
    </row>
    <row r="26" spans="1:9" ht="15" hidden="1" thickBot="1" x14ac:dyDescent="0.4">
      <c r="A26" s="72"/>
      <c r="B26" s="69">
        <v>1000000</v>
      </c>
      <c r="C26" s="49"/>
      <c r="D26" s="70">
        <f>MIN($B26-(MIN($B26*0.4,30400)-MIN(MAX($B26-76000,0)*0.09,30400)),500000)*0.01+MAX($B26-500000,0)*0.0125</f>
        <v>11250</v>
      </c>
      <c r="E26" s="71">
        <f t="shared" si="3"/>
        <v>137.27184227478799</v>
      </c>
      <c r="F26" s="71">
        <f t="shared" si="3"/>
        <v>222.38886677310111</v>
      </c>
      <c r="G26" s="71">
        <f t="shared" si="3"/>
        <v>93.80180905186937</v>
      </c>
      <c r="H26" s="71">
        <f t="shared" si="3"/>
        <v>62.152590216019135</v>
      </c>
      <c r="I26" s="71">
        <f t="shared" si="3"/>
        <v>103.26340458697433</v>
      </c>
    </row>
    <row r="27" spans="1:9" x14ac:dyDescent="0.35">
      <c r="A27" s="63" t="s">
        <v>38</v>
      </c>
      <c r="B27" s="64">
        <v>100000</v>
      </c>
      <c r="C27" s="65"/>
      <c r="D27" s="66">
        <f t="shared" ref="D27:D35" si="4">0.015*MIN(150000,$B27)+0.02*MAX($B27-150000,0)</f>
        <v>1500</v>
      </c>
      <c r="E27" s="73">
        <f t="shared" si="3"/>
        <v>18.302912303305064</v>
      </c>
      <c r="F27" s="73">
        <f t="shared" si="3"/>
        <v>29.65184890308015</v>
      </c>
      <c r="G27" s="73">
        <f t="shared" si="3"/>
        <v>12.506907873582584</v>
      </c>
      <c r="H27" s="73">
        <f t="shared" si="3"/>
        <v>8.2870120288025522</v>
      </c>
      <c r="I27" s="73">
        <f t="shared" si="3"/>
        <v>13.768453944929911</v>
      </c>
    </row>
    <row r="28" spans="1:9" x14ac:dyDescent="0.35">
      <c r="A28" s="68" t="s">
        <v>39</v>
      </c>
      <c r="B28" s="74">
        <v>150000</v>
      </c>
      <c r="D28" s="70">
        <f t="shared" si="4"/>
        <v>2250</v>
      </c>
      <c r="E28" s="71">
        <f t="shared" si="3"/>
        <v>27.454368454957596</v>
      </c>
      <c r="F28" s="71">
        <f t="shared" si="3"/>
        <v>44.477773354620226</v>
      </c>
      <c r="G28" s="71">
        <f t="shared" si="3"/>
        <v>18.760361810373876</v>
      </c>
      <c r="H28" s="71">
        <f t="shared" si="3"/>
        <v>12.430518043203827</v>
      </c>
      <c r="I28" s="71">
        <f t="shared" si="3"/>
        <v>20.652680917394868</v>
      </c>
    </row>
    <row r="29" spans="1:9" x14ac:dyDescent="0.35">
      <c r="A29" s="72"/>
      <c r="B29" s="74">
        <v>250000</v>
      </c>
      <c r="D29" s="70">
        <f t="shared" si="4"/>
        <v>4250</v>
      </c>
      <c r="E29" s="71">
        <f t="shared" si="3"/>
        <v>51.858251526031019</v>
      </c>
      <c r="F29" s="71">
        <f t="shared" si="3"/>
        <v>84.013571892060426</v>
      </c>
      <c r="G29" s="71">
        <f t="shared" si="3"/>
        <v>35.436238975150651</v>
      </c>
      <c r="H29" s="71">
        <f t="shared" si="3"/>
        <v>23.479867414940561</v>
      </c>
      <c r="I29" s="71">
        <f t="shared" si="3"/>
        <v>39.010619510634747</v>
      </c>
    </row>
    <row r="30" spans="1:9" x14ac:dyDescent="0.35">
      <c r="A30" s="72"/>
      <c r="B30" s="74">
        <v>500000</v>
      </c>
      <c r="D30" s="70">
        <f t="shared" si="4"/>
        <v>9250</v>
      </c>
      <c r="E30" s="71">
        <f t="shared" si="3"/>
        <v>112.86795920371456</v>
      </c>
      <c r="F30" s="71">
        <f t="shared" si="3"/>
        <v>182.85306823566091</v>
      </c>
      <c r="G30" s="71">
        <f t="shared" si="3"/>
        <v>77.125931887092591</v>
      </c>
      <c r="H30" s="71">
        <f t="shared" si="3"/>
        <v>51.103240844282396</v>
      </c>
      <c r="I30" s="71">
        <f t="shared" si="3"/>
        <v>84.905465993734452</v>
      </c>
    </row>
    <row r="31" spans="1:9" x14ac:dyDescent="0.35">
      <c r="A31" s="72"/>
      <c r="B31" s="74">
        <v>1000000</v>
      </c>
      <c r="D31" s="70">
        <f t="shared" si="4"/>
        <v>19250</v>
      </c>
      <c r="E31" s="71">
        <f t="shared" si="3"/>
        <v>234.88737455908165</v>
      </c>
      <c r="F31" s="71">
        <f t="shared" si="3"/>
        <v>380.53206092286194</v>
      </c>
      <c r="G31" s="71">
        <f t="shared" si="3"/>
        <v>160.5053177109765</v>
      </c>
      <c r="H31" s="71">
        <f t="shared" si="3"/>
        <v>106.34998770296608</v>
      </c>
      <c r="I31" s="71">
        <f t="shared" si="3"/>
        <v>176.69515895993385</v>
      </c>
    </row>
    <row r="32" spans="1:9" ht="15" thickBot="1" x14ac:dyDescent="0.4">
      <c r="A32" s="72"/>
      <c r="B32" s="74">
        <v>3000000</v>
      </c>
      <c r="D32" s="70">
        <f t="shared" si="4"/>
        <v>59250</v>
      </c>
      <c r="E32" s="71">
        <f t="shared" si="3"/>
        <v>722.96503598055006</v>
      </c>
      <c r="F32" s="71">
        <f t="shared" si="3"/>
        <v>1171.248031671666</v>
      </c>
      <c r="G32" s="71">
        <f t="shared" si="3"/>
        <v>494.02286100651202</v>
      </c>
      <c r="H32" s="71">
        <f t="shared" si="3"/>
        <v>327.33697513770079</v>
      </c>
      <c r="I32" s="71">
        <f t="shared" si="3"/>
        <v>543.85393082473149</v>
      </c>
    </row>
    <row r="33" spans="1:9" ht="15" hidden="1" thickBot="1" x14ac:dyDescent="0.4">
      <c r="A33" s="72"/>
      <c r="B33" s="74">
        <v>5000000</v>
      </c>
      <c r="D33" s="70">
        <f t="shared" si="4"/>
        <v>99250</v>
      </c>
      <c r="E33" s="71">
        <f t="shared" si="3"/>
        <v>1211.0426974020183</v>
      </c>
      <c r="F33" s="71">
        <f t="shared" si="3"/>
        <v>1961.96400242047</v>
      </c>
      <c r="G33" s="71">
        <f t="shared" si="3"/>
        <v>827.54040430204759</v>
      </c>
      <c r="H33" s="71">
        <f t="shared" si="3"/>
        <v>548.32396257243545</v>
      </c>
      <c r="I33" s="71">
        <f t="shared" si="3"/>
        <v>911.01270268952908</v>
      </c>
    </row>
    <row r="34" spans="1:9" ht="15" hidden="1" thickBot="1" x14ac:dyDescent="0.4">
      <c r="A34" s="72"/>
      <c r="B34" s="74">
        <v>7000000</v>
      </c>
      <c r="D34" s="75">
        <f t="shared" si="4"/>
        <v>139250</v>
      </c>
      <c r="E34" s="71">
        <f t="shared" si="3"/>
        <v>1699.1203588234869</v>
      </c>
      <c r="F34" s="71">
        <f t="shared" si="3"/>
        <v>2752.679973169274</v>
      </c>
      <c r="G34" s="71">
        <f t="shared" si="3"/>
        <v>1161.0579475975831</v>
      </c>
      <c r="H34" s="71">
        <f t="shared" si="3"/>
        <v>769.31095000717016</v>
      </c>
      <c r="I34" s="71">
        <f t="shared" si="3"/>
        <v>1278.1714745543268</v>
      </c>
    </row>
    <row r="35" spans="1:9" ht="15" hidden="1" thickBot="1" x14ac:dyDescent="0.4">
      <c r="A35" s="72"/>
      <c r="B35" s="74">
        <v>10000000</v>
      </c>
      <c r="C35" s="49"/>
      <c r="D35" s="75">
        <f t="shared" si="4"/>
        <v>199250</v>
      </c>
      <c r="E35" s="76">
        <f t="shared" si="3"/>
        <v>2431.2368509556895</v>
      </c>
      <c r="F35" s="76">
        <f t="shared" si="3"/>
        <v>3938.7539292924798</v>
      </c>
      <c r="G35" s="76">
        <f t="shared" si="3"/>
        <v>1661.3342625408866</v>
      </c>
      <c r="H35" s="76">
        <f t="shared" si="3"/>
        <v>1100.7914311592722</v>
      </c>
      <c r="I35" s="76">
        <f t="shared" si="3"/>
        <v>1828.9096323515232</v>
      </c>
    </row>
    <row r="36" spans="1:9" x14ac:dyDescent="0.35">
      <c r="A36" s="63" t="s">
        <v>40</v>
      </c>
      <c r="B36" s="77">
        <v>50000</v>
      </c>
      <c r="C36" s="65"/>
      <c r="D36" s="66">
        <f t="shared" ref="D36:D45" si="5">$B36*0.0125</f>
        <v>625</v>
      </c>
      <c r="E36" s="73">
        <f t="shared" si="3"/>
        <v>7.6262134597104438</v>
      </c>
      <c r="F36" s="73">
        <f t="shared" si="3"/>
        <v>12.354937042950063</v>
      </c>
      <c r="G36" s="73">
        <f t="shared" si="3"/>
        <v>5.2112116139927434</v>
      </c>
      <c r="H36" s="73">
        <f t="shared" si="3"/>
        <v>3.4529216786677299</v>
      </c>
      <c r="I36" s="73">
        <f t="shared" si="3"/>
        <v>5.7368558103874632</v>
      </c>
    </row>
    <row r="37" spans="1:9" x14ac:dyDescent="0.35">
      <c r="A37" s="78" t="s">
        <v>41</v>
      </c>
      <c r="B37" s="74">
        <v>75000</v>
      </c>
      <c r="D37" s="70">
        <f t="shared" si="5"/>
        <v>937.5</v>
      </c>
      <c r="E37" s="71">
        <f t="shared" si="3"/>
        <v>11.439320189565665</v>
      </c>
      <c r="F37" s="71">
        <f t="shared" si="3"/>
        <v>18.532405564425094</v>
      </c>
      <c r="G37" s="71">
        <f t="shared" si="3"/>
        <v>7.8168174209891141</v>
      </c>
      <c r="H37" s="71">
        <f t="shared" si="3"/>
        <v>5.1793825180015949</v>
      </c>
      <c r="I37" s="71">
        <f t="shared" si="3"/>
        <v>8.6052837155811943</v>
      </c>
    </row>
    <row r="38" spans="1:9" x14ac:dyDescent="0.35">
      <c r="A38" s="79" t="s">
        <v>42</v>
      </c>
      <c r="B38" s="74">
        <v>100000</v>
      </c>
      <c r="D38" s="70">
        <f t="shared" si="5"/>
        <v>1250</v>
      </c>
      <c r="E38" s="71">
        <f t="shared" si="3"/>
        <v>15.252426919420888</v>
      </c>
      <c r="F38" s="71">
        <f t="shared" si="3"/>
        <v>24.709874085900125</v>
      </c>
      <c r="G38" s="71">
        <f t="shared" si="3"/>
        <v>10.422423227985487</v>
      </c>
      <c r="H38" s="71">
        <f t="shared" si="3"/>
        <v>6.9058433573354598</v>
      </c>
      <c r="I38" s="71">
        <f t="shared" si="3"/>
        <v>11.473711620774926</v>
      </c>
    </row>
    <row r="39" spans="1:9" x14ac:dyDescent="0.35">
      <c r="A39" s="72"/>
      <c r="B39" s="74">
        <v>200000</v>
      </c>
      <c r="D39" s="70">
        <f t="shared" si="5"/>
        <v>2500</v>
      </c>
      <c r="E39" s="71">
        <f t="shared" si="3"/>
        <v>30.504853838841775</v>
      </c>
      <c r="F39" s="71">
        <f t="shared" si="3"/>
        <v>49.419748171800251</v>
      </c>
      <c r="G39" s="71">
        <f t="shared" si="3"/>
        <v>20.844846455970973</v>
      </c>
      <c r="H39" s="71">
        <f t="shared" si="3"/>
        <v>13.81168671467092</v>
      </c>
      <c r="I39" s="71">
        <f t="shared" si="3"/>
        <v>22.947423241549853</v>
      </c>
    </row>
    <row r="40" spans="1:9" x14ac:dyDescent="0.35">
      <c r="A40" s="72"/>
      <c r="B40" s="74">
        <v>500000</v>
      </c>
      <c r="D40" s="70">
        <f t="shared" si="5"/>
        <v>6250</v>
      </c>
      <c r="E40" s="71">
        <f t="shared" si="3"/>
        <v>76.262134597104435</v>
      </c>
      <c r="F40" s="71">
        <f t="shared" si="3"/>
        <v>123.54937042950063</v>
      </c>
      <c r="G40" s="71">
        <f t="shared" si="3"/>
        <v>52.11211613992743</v>
      </c>
      <c r="H40" s="71">
        <f t="shared" si="3"/>
        <v>34.529216786677296</v>
      </c>
      <c r="I40" s="71">
        <f t="shared" si="3"/>
        <v>57.368558103874626</v>
      </c>
    </row>
    <row r="41" spans="1:9" x14ac:dyDescent="0.35">
      <c r="A41" s="72"/>
      <c r="B41" s="74">
        <v>1000000</v>
      </c>
      <c r="D41" s="70">
        <f t="shared" si="5"/>
        <v>12500</v>
      </c>
      <c r="E41" s="71">
        <f t="shared" ref="E41:I50" si="6">$D41*E$7</f>
        <v>152.52426919420887</v>
      </c>
      <c r="F41" s="71">
        <f t="shared" si="6"/>
        <v>247.09874085900125</v>
      </c>
      <c r="G41" s="71">
        <f t="shared" si="6"/>
        <v>104.22423227985486</v>
      </c>
      <c r="H41" s="71">
        <f t="shared" si="6"/>
        <v>69.058433573354591</v>
      </c>
      <c r="I41" s="71">
        <f t="shared" si="6"/>
        <v>114.73711620774925</v>
      </c>
    </row>
    <row r="42" spans="1:9" ht="15" thickBot="1" x14ac:dyDescent="0.4">
      <c r="A42" s="72"/>
      <c r="B42" s="74">
        <v>3000000</v>
      </c>
      <c r="D42" s="70">
        <f t="shared" si="5"/>
        <v>37500</v>
      </c>
      <c r="E42" s="71">
        <f t="shared" si="6"/>
        <v>457.57280758262664</v>
      </c>
      <c r="F42" s="71">
        <f t="shared" si="6"/>
        <v>741.29622257700373</v>
      </c>
      <c r="G42" s="71">
        <f t="shared" si="6"/>
        <v>312.67269683956459</v>
      </c>
      <c r="H42" s="71">
        <f t="shared" si="6"/>
        <v>207.17530072006377</v>
      </c>
      <c r="I42" s="71">
        <f t="shared" si="6"/>
        <v>344.21134862324777</v>
      </c>
    </row>
    <row r="43" spans="1:9" ht="15" hidden="1" thickBot="1" x14ac:dyDescent="0.4">
      <c r="A43" s="72"/>
      <c r="B43" s="74">
        <v>5000000</v>
      </c>
      <c r="D43" s="75">
        <f t="shared" si="5"/>
        <v>62500</v>
      </c>
      <c r="E43" s="71">
        <f t="shared" si="6"/>
        <v>762.62134597104432</v>
      </c>
      <c r="F43" s="71">
        <f t="shared" si="6"/>
        <v>1235.4937042950062</v>
      </c>
      <c r="G43" s="71">
        <f t="shared" si="6"/>
        <v>521.12116139927434</v>
      </c>
      <c r="H43" s="71">
        <f t="shared" si="6"/>
        <v>345.29216786677296</v>
      </c>
      <c r="I43" s="71">
        <f t="shared" si="6"/>
        <v>573.68558103874625</v>
      </c>
    </row>
    <row r="44" spans="1:9" ht="15" hidden="1" thickBot="1" x14ac:dyDescent="0.4">
      <c r="A44" s="72"/>
      <c r="B44" s="74">
        <v>7000000</v>
      </c>
      <c r="D44" s="75">
        <f t="shared" si="5"/>
        <v>87500</v>
      </c>
      <c r="E44" s="71">
        <f t="shared" si="6"/>
        <v>1067.669884359462</v>
      </c>
      <c r="F44" s="71">
        <f t="shared" si="6"/>
        <v>1729.6911860130087</v>
      </c>
      <c r="G44" s="71">
        <f t="shared" si="6"/>
        <v>729.56962595898403</v>
      </c>
      <c r="H44" s="71">
        <f t="shared" si="6"/>
        <v>483.40903501348214</v>
      </c>
      <c r="I44" s="71">
        <f t="shared" si="6"/>
        <v>803.15981345424484</v>
      </c>
    </row>
    <row r="45" spans="1:9" ht="15" hidden="1" thickBot="1" x14ac:dyDescent="0.4">
      <c r="A45" s="72"/>
      <c r="B45" s="74">
        <v>10000000</v>
      </c>
      <c r="C45" s="49"/>
      <c r="D45" s="75">
        <f t="shared" si="5"/>
        <v>125000</v>
      </c>
      <c r="E45" s="76">
        <f t="shared" si="6"/>
        <v>1525.2426919420886</v>
      </c>
      <c r="F45" s="76">
        <f t="shared" si="6"/>
        <v>2470.9874085900124</v>
      </c>
      <c r="G45" s="76">
        <f t="shared" si="6"/>
        <v>1042.2423227985487</v>
      </c>
      <c r="H45" s="76">
        <f t="shared" si="6"/>
        <v>690.58433573354591</v>
      </c>
      <c r="I45" s="76">
        <f t="shared" si="6"/>
        <v>1147.3711620774925</v>
      </c>
    </row>
    <row r="46" spans="1:9" x14ac:dyDescent="0.35">
      <c r="A46" s="80" t="s">
        <v>43</v>
      </c>
      <c r="B46" s="77">
        <v>50000</v>
      </c>
      <c r="C46" s="65"/>
      <c r="D46" s="81">
        <f>0.01*MIN(500000,$B46)+0.0125*MAX($B46-500000,0)</f>
        <v>500</v>
      </c>
      <c r="E46" s="73">
        <f t="shared" si="6"/>
        <v>6.1009707677683549</v>
      </c>
      <c r="F46" s="73">
        <f t="shared" si="6"/>
        <v>9.8839496343600501</v>
      </c>
      <c r="G46" s="73">
        <f t="shared" si="6"/>
        <v>4.1689692911941947</v>
      </c>
      <c r="H46" s="73">
        <f t="shared" si="6"/>
        <v>2.7623373429341838</v>
      </c>
      <c r="I46" s="73">
        <f t="shared" si="6"/>
        <v>4.5894846483099707</v>
      </c>
    </row>
    <row r="47" spans="1:9" x14ac:dyDescent="0.35">
      <c r="A47" s="82" t="s">
        <v>44</v>
      </c>
      <c r="B47" s="74">
        <v>100000</v>
      </c>
      <c r="D47" s="83">
        <f>0.01*MIN(500000,$B47)+0.0125*MAX($B47-500000,0)</f>
        <v>1000</v>
      </c>
      <c r="E47" s="71">
        <f t="shared" si="6"/>
        <v>12.20194153553671</v>
      </c>
      <c r="F47" s="71">
        <f t="shared" si="6"/>
        <v>19.7678992687201</v>
      </c>
      <c r="G47" s="71">
        <f t="shared" si="6"/>
        <v>8.3379385823883894</v>
      </c>
      <c r="H47" s="71">
        <f t="shared" si="6"/>
        <v>5.5246746858683675</v>
      </c>
      <c r="I47" s="71">
        <f t="shared" si="6"/>
        <v>9.1789692966199414</v>
      </c>
    </row>
    <row r="48" spans="1:9" x14ac:dyDescent="0.35">
      <c r="A48" s="82" t="s">
        <v>45</v>
      </c>
      <c r="B48" s="74">
        <v>150000</v>
      </c>
      <c r="D48" s="83">
        <f>0.01*MIN(500000,$B48)+0.0125*MAX($B48-500000,0)</f>
        <v>1500</v>
      </c>
      <c r="E48" s="71">
        <f t="shared" si="6"/>
        <v>18.302912303305064</v>
      </c>
      <c r="F48" s="71">
        <f t="shared" si="6"/>
        <v>29.65184890308015</v>
      </c>
      <c r="G48" s="71">
        <f t="shared" si="6"/>
        <v>12.506907873582584</v>
      </c>
      <c r="H48" s="71">
        <f t="shared" si="6"/>
        <v>8.2870120288025522</v>
      </c>
      <c r="I48" s="71">
        <f t="shared" si="6"/>
        <v>13.768453944929911</v>
      </c>
    </row>
    <row r="49" spans="1:9" x14ac:dyDescent="0.35">
      <c r="A49" s="84"/>
      <c r="B49" s="74">
        <v>200000</v>
      </c>
      <c r="D49" s="83">
        <f>0.01*MIN(500000,$B49)+0.0125*MAX($B49-500000,0)</f>
        <v>2000</v>
      </c>
      <c r="E49" s="71">
        <f t="shared" si="6"/>
        <v>24.40388307107342</v>
      </c>
      <c r="F49" s="71">
        <f t="shared" si="6"/>
        <v>39.535798537440201</v>
      </c>
      <c r="G49" s="71">
        <f t="shared" si="6"/>
        <v>16.675877164776779</v>
      </c>
      <c r="H49" s="71">
        <f t="shared" si="6"/>
        <v>11.049349371736735</v>
      </c>
      <c r="I49" s="71">
        <f t="shared" si="6"/>
        <v>18.357938593239883</v>
      </c>
    </row>
    <row r="50" spans="1:9" ht="15" thickBot="1" x14ac:dyDescent="0.4">
      <c r="A50" s="85"/>
      <c r="B50" s="86">
        <v>250000</v>
      </c>
      <c r="C50" s="87"/>
      <c r="D50" s="88">
        <f>0.01*MIN(500000,$B50)+0.0125*MAX($B50-500000,0)</f>
        <v>2500</v>
      </c>
      <c r="E50" s="89">
        <f t="shared" si="6"/>
        <v>30.504853838841775</v>
      </c>
      <c r="F50" s="89">
        <f t="shared" si="6"/>
        <v>49.419748171800251</v>
      </c>
      <c r="G50" s="89">
        <f t="shared" si="6"/>
        <v>20.844846455970973</v>
      </c>
      <c r="H50" s="89">
        <f t="shared" si="6"/>
        <v>13.81168671467092</v>
      </c>
      <c r="I50" s="89">
        <f t="shared" si="6"/>
        <v>22.947423241549853</v>
      </c>
    </row>
    <row r="51" spans="1:9" x14ac:dyDescent="0.35">
      <c r="A51" s="63" t="s">
        <v>46</v>
      </c>
      <c r="B51" s="90"/>
      <c r="C51" s="91"/>
      <c r="D51" s="92"/>
      <c r="E51" s="93"/>
      <c r="F51" s="93"/>
      <c r="G51" s="93"/>
      <c r="H51" s="93"/>
      <c r="I51" s="93"/>
    </row>
    <row r="52" spans="1:9" x14ac:dyDescent="0.35">
      <c r="A52" s="94" t="s">
        <v>47</v>
      </c>
      <c r="B52" s="95">
        <v>7500</v>
      </c>
      <c r="C52" s="96" t="s">
        <v>48</v>
      </c>
      <c r="D52" s="97"/>
      <c r="E52" s="98">
        <f t="shared" ref="E52:I52" si="7">E$56/$A$56</f>
        <v>0.27454368454957595</v>
      </c>
      <c r="F52" s="98">
        <f t="shared" si="7"/>
        <v>0.4447777335462022</v>
      </c>
      <c r="G52" s="98">
        <f t="shared" si="7"/>
        <v>0.18760361810373877</v>
      </c>
      <c r="H52" s="98">
        <f t="shared" si="7"/>
        <v>0.12430518043203828</v>
      </c>
      <c r="I52" s="98">
        <f t="shared" si="7"/>
        <v>0.20652680917394867</v>
      </c>
    </row>
    <row r="53" spans="1:9" ht="15" thickBot="1" x14ac:dyDescent="0.4">
      <c r="A53" s="99"/>
      <c r="B53" s="100"/>
      <c r="C53" s="101" t="s">
        <v>49</v>
      </c>
      <c r="D53" s="102"/>
      <c r="E53" s="103"/>
      <c r="F53" s="103"/>
      <c r="G53" s="103"/>
      <c r="H53" s="103"/>
      <c r="I53" s="103"/>
    </row>
    <row r="54" spans="1:9" ht="15" hidden="1" thickBot="1" x14ac:dyDescent="0.4">
      <c r="A54" s="84"/>
      <c r="B54" s="46"/>
      <c r="C54" s="74"/>
      <c r="D54" s="104"/>
      <c r="E54" s="105"/>
      <c r="F54" s="105"/>
      <c r="G54" s="105"/>
      <c r="H54" s="105"/>
      <c r="I54" s="105"/>
    </row>
    <row r="55" spans="1:9" ht="15" hidden="1" thickBot="1" x14ac:dyDescent="0.4">
      <c r="A55" s="106" t="s">
        <v>50</v>
      </c>
      <c r="B55" s="107" t="s">
        <v>51</v>
      </c>
      <c r="C55" s="107"/>
      <c r="D55" s="108"/>
      <c r="E55" s="105"/>
      <c r="F55" s="105"/>
      <c r="G55" s="105"/>
      <c r="H55" s="105"/>
      <c r="I55" s="105"/>
    </row>
    <row r="56" spans="1:9" ht="15" hidden="1" thickBot="1" x14ac:dyDescent="0.4">
      <c r="A56" s="109">
        <v>40</v>
      </c>
      <c r="B56" s="95">
        <f>$B$52*A56</f>
        <v>300000</v>
      </c>
      <c r="C56" s="95"/>
      <c r="D56" s="110">
        <f>((MIN($B56,1940000)*0.005)+(MAX($B56-1940000,0)*0.01))</f>
        <v>1500</v>
      </c>
      <c r="E56" s="67">
        <f t="shared" ref="E56:I59" si="8">($D56*E$7)*0.6</f>
        <v>10.981747381983038</v>
      </c>
      <c r="F56" s="67">
        <f t="shared" si="8"/>
        <v>17.791109341848088</v>
      </c>
      <c r="G56" s="67">
        <f t="shared" si="8"/>
        <v>7.5041447241495502</v>
      </c>
      <c r="H56" s="67">
        <f t="shared" si="8"/>
        <v>4.9722072172815315</v>
      </c>
      <c r="I56" s="67">
        <f t="shared" si="8"/>
        <v>8.2610723669579471</v>
      </c>
    </row>
    <row r="57" spans="1:9" ht="15" hidden="1" thickBot="1" x14ac:dyDescent="0.4">
      <c r="A57" s="109">
        <v>80</v>
      </c>
      <c r="B57" s="74">
        <f>$B$52*A57</f>
        <v>600000</v>
      </c>
      <c r="C57" s="111"/>
      <c r="D57" s="83">
        <f>((MIN($B57,1940000)*0.005)+(MAX($B57-1940000,0)*0.01))</f>
        <v>3000</v>
      </c>
      <c r="E57" s="71">
        <f t="shared" si="8"/>
        <v>21.963494763966075</v>
      </c>
      <c r="F57" s="71">
        <f t="shared" si="8"/>
        <v>35.582218683696176</v>
      </c>
      <c r="G57" s="71">
        <f t="shared" si="8"/>
        <v>15.0082894482991</v>
      </c>
      <c r="H57" s="71">
        <f t="shared" si="8"/>
        <v>9.944414434563063</v>
      </c>
      <c r="I57" s="71">
        <f t="shared" si="8"/>
        <v>16.522144733915894</v>
      </c>
    </row>
    <row r="58" spans="1:9" ht="15" hidden="1" thickBot="1" x14ac:dyDescent="0.4">
      <c r="A58" s="109">
        <v>160</v>
      </c>
      <c r="B58" s="74">
        <f>$B$52*A58</f>
        <v>1200000</v>
      </c>
      <c r="C58" s="111"/>
      <c r="D58" s="83">
        <f>((MIN($B58,1940000)*0.005)+(MAX($B58-1940000,0)*0.01))</f>
        <v>6000</v>
      </c>
      <c r="E58" s="71">
        <f t="shared" si="8"/>
        <v>43.92698952793215</v>
      </c>
      <c r="F58" s="71">
        <f t="shared" si="8"/>
        <v>71.164437367392352</v>
      </c>
      <c r="G58" s="71">
        <f t="shared" si="8"/>
        <v>30.016578896598201</v>
      </c>
      <c r="H58" s="71">
        <f t="shared" si="8"/>
        <v>19.888828869126126</v>
      </c>
      <c r="I58" s="71">
        <f t="shared" si="8"/>
        <v>33.044289467831788</v>
      </c>
    </row>
    <row r="59" spans="1:9" ht="15" hidden="1" thickBot="1" x14ac:dyDescent="0.4">
      <c r="A59" s="109">
        <v>320</v>
      </c>
      <c r="B59" s="112">
        <f>$B$52*A59</f>
        <v>2400000</v>
      </c>
      <c r="C59" s="111"/>
      <c r="D59" s="113">
        <f>((MIN($B59,1940000)*0.005)+(MAX($B59-1940000,0)*0.01))</f>
        <v>14300</v>
      </c>
      <c r="E59" s="71">
        <f t="shared" si="8"/>
        <v>104.69265837490497</v>
      </c>
      <c r="F59" s="71">
        <f t="shared" si="8"/>
        <v>169.60857572561846</v>
      </c>
      <c r="G59" s="71">
        <f t="shared" si="8"/>
        <v>71.539513036892373</v>
      </c>
      <c r="H59" s="71">
        <f t="shared" si="8"/>
        <v>47.401708804750598</v>
      </c>
      <c r="I59" s="71">
        <f t="shared" si="8"/>
        <v>78.755556564999097</v>
      </c>
    </row>
    <row r="60" spans="1:9" x14ac:dyDescent="0.35">
      <c r="A60" s="63" t="s">
        <v>52</v>
      </c>
      <c r="B60" s="90"/>
      <c r="C60" s="114"/>
      <c r="D60" s="115"/>
      <c r="E60" s="116"/>
      <c r="F60" s="116"/>
      <c r="G60" s="116"/>
      <c r="H60" s="116"/>
      <c r="I60" s="116"/>
    </row>
    <row r="61" spans="1:9" ht="15" thickBot="1" x14ac:dyDescent="0.4">
      <c r="A61" s="117"/>
      <c r="B61" s="118"/>
      <c r="C61" s="119" t="s">
        <v>48</v>
      </c>
      <c r="D61" s="120"/>
      <c r="E61" s="103">
        <f t="shared" ref="E61:I61" si="9">E$64/$A$64</f>
        <v>0.5490873690991519</v>
      </c>
      <c r="F61" s="103">
        <f t="shared" si="9"/>
        <v>0.88955546709240441</v>
      </c>
      <c r="G61" s="103">
        <f t="shared" si="9"/>
        <v>0.37520723620747753</v>
      </c>
      <c r="H61" s="103">
        <f t="shared" si="9"/>
        <v>0.24861036086407656</v>
      </c>
      <c r="I61" s="103">
        <f t="shared" si="9"/>
        <v>0.41305361834789733</v>
      </c>
    </row>
    <row r="62" spans="1:9" hidden="1" x14ac:dyDescent="0.35">
      <c r="A62" s="121"/>
      <c r="B62" s="121"/>
      <c r="C62" s="74"/>
      <c r="D62" s="104"/>
      <c r="E62" s="105"/>
      <c r="F62" s="105"/>
      <c r="G62" s="105"/>
      <c r="H62" s="105"/>
      <c r="I62" s="105"/>
    </row>
    <row r="63" spans="1:9" hidden="1" x14ac:dyDescent="0.35">
      <c r="A63" s="106" t="s">
        <v>50</v>
      </c>
      <c r="B63" s="107" t="s">
        <v>51</v>
      </c>
      <c r="C63" s="107"/>
      <c r="D63" s="108"/>
      <c r="E63" s="105"/>
      <c r="F63" s="105"/>
      <c r="G63" s="105"/>
      <c r="H63" s="105"/>
      <c r="I63" s="105"/>
    </row>
    <row r="64" spans="1:9" hidden="1" x14ac:dyDescent="0.35">
      <c r="A64" s="109">
        <v>40</v>
      </c>
      <c r="B64" s="95">
        <f>A64*B52</f>
        <v>300000</v>
      </c>
      <c r="C64" s="95"/>
      <c r="D64" s="110">
        <f>B64*0.01</f>
        <v>3000</v>
      </c>
      <c r="E64" s="67">
        <f t="shared" ref="E64:I67" si="10">($D64*E$7)*0.6</f>
        <v>21.963494763966075</v>
      </c>
      <c r="F64" s="67">
        <f t="shared" si="10"/>
        <v>35.582218683696176</v>
      </c>
      <c r="G64" s="67">
        <f t="shared" si="10"/>
        <v>15.0082894482991</v>
      </c>
      <c r="H64" s="67">
        <f t="shared" si="10"/>
        <v>9.944414434563063</v>
      </c>
      <c r="I64" s="67">
        <f t="shared" si="10"/>
        <v>16.522144733915894</v>
      </c>
    </row>
    <row r="65" spans="1:9" hidden="1" x14ac:dyDescent="0.35">
      <c r="A65" s="109">
        <v>80</v>
      </c>
      <c r="B65" s="112">
        <f>$B$52*A65</f>
        <v>600000</v>
      </c>
      <c r="C65" s="122"/>
      <c r="D65" s="110">
        <f t="shared" ref="D65:D67" si="11">B65*0.01</f>
        <v>6000</v>
      </c>
      <c r="E65" s="71">
        <f t="shared" si="10"/>
        <v>43.92698952793215</v>
      </c>
      <c r="F65" s="71">
        <f t="shared" si="10"/>
        <v>71.164437367392352</v>
      </c>
      <c r="G65" s="71">
        <f t="shared" si="10"/>
        <v>30.016578896598201</v>
      </c>
      <c r="H65" s="71">
        <f t="shared" si="10"/>
        <v>19.888828869126126</v>
      </c>
      <c r="I65" s="71">
        <f t="shared" si="10"/>
        <v>33.044289467831788</v>
      </c>
    </row>
    <row r="66" spans="1:9" hidden="1" x14ac:dyDescent="0.35">
      <c r="A66" s="109">
        <v>160</v>
      </c>
      <c r="B66" s="112">
        <f>$B$52*A66</f>
        <v>1200000</v>
      </c>
      <c r="C66" s="122"/>
      <c r="D66" s="110">
        <f t="shared" si="11"/>
        <v>12000</v>
      </c>
      <c r="E66" s="71">
        <f t="shared" si="10"/>
        <v>87.853979055864301</v>
      </c>
      <c r="F66" s="71">
        <f t="shared" si="10"/>
        <v>142.3288747347847</v>
      </c>
      <c r="G66" s="71">
        <f t="shared" si="10"/>
        <v>60.033157793196402</v>
      </c>
      <c r="H66" s="71">
        <f t="shared" si="10"/>
        <v>39.777657738252252</v>
      </c>
      <c r="I66" s="71">
        <f t="shared" si="10"/>
        <v>66.088578935663577</v>
      </c>
    </row>
    <row r="67" spans="1:9" ht="15" hidden="1" thickBot="1" x14ac:dyDescent="0.4">
      <c r="A67" s="123">
        <v>320</v>
      </c>
      <c r="B67" s="124">
        <f>$B$52*A67</f>
        <v>2400000</v>
      </c>
      <c r="C67" s="125"/>
      <c r="D67" s="126">
        <f t="shared" si="11"/>
        <v>24000</v>
      </c>
      <c r="E67" s="127">
        <f t="shared" si="10"/>
        <v>175.7079581117286</v>
      </c>
      <c r="F67" s="127">
        <f t="shared" si="10"/>
        <v>284.65774946956941</v>
      </c>
      <c r="G67" s="127">
        <f t="shared" si="10"/>
        <v>120.0663155863928</v>
      </c>
      <c r="H67" s="127">
        <f t="shared" si="10"/>
        <v>79.555315476504504</v>
      </c>
      <c r="I67" s="127">
        <f t="shared" si="10"/>
        <v>132.17715787132715</v>
      </c>
    </row>
    <row r="68" spans="1:9" ht="5.15" customHeight="1" x14ac:dyDescent="0.35">
      <c r="A68" s="128"/>
      <c r="B68" s="128"/>
      <c r="C68" s="129"/>
      <c r="D68" s="130"/>
      <c r="E68" s="131"/>
      <c r="F68" s="131"/>
      <c r="G68" s="131"/>
      <c r="H68" s="131"/>
      <c r="I68" s="131"/>
    </row>
    <row r="69" spans="1:9" x14ac:dyDescent="0.35">
      <c r="A69" s="132" t="s">
        <v>53</v>
      </c>
      <c r="B69" s="133"/>
      <c r="C69" s="133"/>
      <c r="D69" s="133"/>
      <c r="E69" s="133"/>
      <c r="F69" s="133"/>
      <c r="G69" s="133"/>
      <c r="H69" s="133"/>
      <c r="I69" s="133"/>
    </row>
    <row r="70" spans="1:9" x14ac:dyDescent="0.35">
      <c r="A70" s="134" t="s">
        <v>54</v>
      </c>
      <c r="B70" s="135"/>
      <c r="C70" s="135"/>
      <c r="D70" s="135"/>
      <c r="E70" s="135"/>
      <c r="F70" s="136"/>
      <c r="G70" s="136"/>
      <c r="H70" s="136"/>
      <c r="I70" s="136"/>
    </row>
    <row r="71" spans="1:9" x14ac:dyDescent="0.35">
      <c r="A71" s="137"/>
      <c r="B71" s="128"/>
      <c r="C71" s="128"/>
      <c r="D71" s="138"/>
      <c r="E71" s="128"/>
      <c r="F71" s="128"/>
      <c r="G71" s="128"/>
      <c r="H71" s="128"/>
      <c r="I71" s="128"/>
    </row>
    <row r="72" spans="1:9" x14ac:dyDescent="0.35">
      <c r="A72" s="139"/>
      <c r="B72" s="140"/>
      <c r="C72" s="128"/>
      <c r="D72" s="138"/>
      <c r="E72" s="128"/>
      <c r="F72" s="128"/>
      <c r="G72" s="128"/>
      <c r="H72" s="128"/>
      <c r="I72" s="128"/>
    </row>
    <row r="73" spans="1:9" x14ac:dyDescent="0.35">
      <c r="A73" s="140"/>
      <c r="B73" s="140"/>
      <c r="C73" s="128"/>
      <c r="D73" s="138"/>
      <c r="E73" s="128"/>
      <c r="F73" s="128"/>
      <c r="G73" s="128"/>
      <c r="H73" s="128"/>
      <c r="I73" s="128"/>
    </row>
    <row r="74" spans="1:9" x14ac:dyDescent="0.35">
      <c r="A74" s="132"/>
      <c r="C74" s="128"/>
      <c r="D74" s="138"/>
      <c r="E74" s="128"/>
      <c r="F74" s="128"/>
      <c r="G74" s="128"/>
      <c r="H74" s="128"/>
      <c r="I74" s="128"/>
    </row>
    <row r="75" spans="1:9" x14ac:dyDescent="0.35">
      <c r="A75" s="132"/>
    </row>
  </sheetData>
  <printOptions horizontalCentered="1"/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Tax Impact</vt:lpstr>
      <vt:lpstr>'Tax Impact'!Print_Area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Wieber</dc:creator>
  <cp:lastModifiedBy>Megan Heller</cp:lastModifiedBy>
  <cp:lastPrinted>2018-06-07T15:36:27Z</cp:lastPrinted>
  <dcterms:created xsi:type="dcterms:W3CDTF">2018-06-07T15:22:07Z</dcterms:created>
  <dcterms:modified xsi:type="dcterms:W3CDTF">2018-10-22T13:38:01Z</dcterms:modified>
</cp:coreProperties>
</file>